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twcgov-my.sharepoint.com/personal/adam_leonard_twc_state_tx_us/Documents/Documents/Primary/VR/ReThink VR Performance/"/>
    </mc:Choice>
  </mc:AlternateContent>
  <xr:revisionPtr revIDLastSave="0" documentId="8_{27469168-D64A-4ABE-A857-6891506C6DAD}" xr6:coauthVersionLast="44" xr6:coauthVersionMax="44" xr10:uidLastSave="{00000000-0000-0000-0000-000000000000}"/>
  <workbookProtection workbookAlgorithmName="SHA-512" workbookHashValue="sannKyt7F+pMKebwU1r+wjDrqDDHLnMzbumNZADji7TqdgQinb4ixt/PRnn9MsIKid4v7F01m0/w3YUFfHAE2w==" workbookSaltValue="B0Gpjg8Pv6Dy5RCJ4hhe7w==" workbookSpinCount="100000" lockStructure="1"/>
  <bookViews>
    <workbookView xWindow="-110" yWindow="-110" windowWidth="38620" windowHeight="21820" tabRatio="872" firstSheet="3" activeTab="3" xr2:uid="{288382F8-2FAA-40CA-81C0-4357A40FBCE0}"/>
  </bookViews>
  <sheets>
    <sheet name="PY18" sheetId="1" state="hidden" r:id="rId1"/>
    <sheet name="Sheet1" sheetId="3" state="hidden" r:id="rId2"/>
    <sheet name="PY17" sheetId="2" state="hidden" r:id="rId3"/>
    <sheet name="Table of Contents" sheetId="17" r:id="rId4"/>
    <sheet name="Glossary" sheetId="18" r:id="rId5"/>
    <sheet name="Sheet2" sheetId="19" state="hidden" r:id="rId6"/>
    <sheet name="MSG Overview Dashboard" sheetId="15" r:id="rId7"/>
    <sheet name="PY18MSG for Combined Agencies" sheetId="10" r:id="rId8"/>
    <sheet name="PY18MSG for Blind Agencies" sheetId="11" r:id="rId9"/>
    <sheet name="PY18MSG for General Agencies" sheetId="12" r:id="rId10"/>
    <sheet name="Total PY18MSG in 2 Agency State" sheetId="14" r:id="rId11"/>
    <sheet name="Other Chart Source" sheetId="8" state="hidden" r:id="rId12"/>
    <sheet name="Sheet3" sheetId="9" state="hidden" r:id="rId13"/>
    <sheet name="Source - HIDE WHEN DONE" sheetId="7" state="hidden" r:id="rId14"/>
    <sheet name="MSG with Gains Details" sheetId="4" r:id="rId15"/>
    <sheet name="MSG with Gains Combined by Stat" sheetId="13" state="hidden" r:id="rId16"/>
    <sheet name="MSG Types of Education-Training" sheetId="5" r:id="rId17"/>
  </sheets>
  <definedNames>
    <definedName name="_xlnm._FilterDatabase" localSheetId="12" hidden="1">Sheet3!$A$2:$C$150</definedName>
    <definedName name="Gains_Details">'MSG with Gains Details'!$A$1</definedName>
    <definedName name="Glossary">Glossary!$A$1</definedName>
    <definedName name="MSG_Overview_Dashboard">'MSG Overview Dashboard'!$A$1</definedName>
    <definedName name="_xlnm.Print_Area" localSheetId="6">'MSG Overview Dashboard'!$A$1:$G$54</definedName>
    <definedName name="_xlnm.Print_Area" localSheetId="16">'MSG Types of Education-Training'!$A$1:$K$81</definedName>
    <definedName name="_xlnm.Print_Area" localSheetId="14">'MSG with Gains Details'!$A$1:$S$104</definedName>
    <definedName name="_xlnm.Print_Area" localSheetId="8">'PY18MSG for Blind Agencies'!$A$1:$AF$6</definedName>
    <definedName name="_xlnm.Print_Area" localSheetId="7">'PY18MSG for Combined Agencies'!$A$1:$AG$6</definedName>
    <definedName name="_xlnm.Print_Area" localSheetId="9">'PY18MSG for General Agencies'!$A$1:$AF$6</definedName>
    <definedName name="_xlnm.Print_Area" localSheetId="10">'Total PY18MSG in 2 Agency State'!$A$1:$AF$6</definedName>
    <definedName name="_xlnm.Print_Titles" localSheetId="4">Glossary!$3:$3</definedName>
    <definedName name="_xlnm.Print_Titles" localSheetId="6">'MSG Overview Dashboard'!$1:$9</definedName>
    <definedName name="_xlnm.Print_Titles" localSheetId="16">'MSG Types of Education-Training'!$A:$A,'MSG Types of Education-Training'!$3:$3</definedName>
    <definedName name="_xlnm.Print_Titles" localSheetId="14">'MSG with Gains Details'!$A:$A,'MSG with Gains Details'!$3:$3</definedName>
    <definedName name="PY18_Blind_Agencies">'PY18MSG for Blind Agencies'!$A$1</definedName>
    <definedName name="PY18_Combined_Agencies">'PY18MSG for Combined Agencies'!$A$1</definedName>
    <definedName name="PY18_General_Agencies">'PY18MSG for General Agencies'!$A$1</definedName>
    <definedName name="TitleRegion1_2_Agency_State..Y4">'Total PY18MSG in 2 Agency State'!$A$3</definedName>
    <definedName name="TitleRegion1_Blind_Agencies..Y4">'PY18MSG for Blind Agencies'!$A$3</definedName>
    <definedName name="TitleRegion1_Combined_Agencies..AF4">'PY18MSG for Combined Agencies'!$A$3</definedName>
    <definedName name="TitleRegion1_Edu_Training..K81">'MSG Types of Education-Training'!$A$3</definedName>
    <definedName name="TitleRegion1_Gains_Details..S104">'MSG with Gains Details'!$A$3</definedName>
    <definedName name="TitleRegion1_General_Agencies..Y4">'PY18MSG for General Agencies'!$A$3</definedName>
    <definedName name="TitleRegion1_Glossary..C30">Glossary!$A$3</definedName>
    <definedName name="TitleRegion1_MSG_Overview..G23">'MSG Overview Dashboard'!$A$19</definedName>
    <definedName name="TitleRegion2_MSG_Overview..G29">'MSG Overview Dashboard'!$A$25</definedName>
    <definedName name="TitleRegion3_MSG_Overview..F35">'MSG Overview Dashboard'!$A$31</definedName>
    <definedName name="TitleRegion4_MSG_Overview..F41">'MSG Overview Dashboard'!$A$37</definedName>
    <definedName name="TitleRegion5_MSG_Overview..F47">'MSG Overview Dashboard'!$A$43</definedName>
    <definedName name="TitleRegion6_MSG_Overview..F53">'MSG Overview Dashboard'!$A$49</definedName>
    <definedName name="Total_PY18_2_Agency_State">'Total PY18MSG in 2 Agency State'!$A$1</definedName>
    <definedName name="Types_Edu_Training">'MSG Types of Education-Training'!$A$1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4" i="8" l="1"/>
  <c r="V54" i="8"/>
  <c r="U54" i="8"/>
  <c r="T54" i="8"/>
  <c r="S54" i="8"/>
  <c r="R54" i="8"/>
  <c r="R4" i="14" s="1"/>
  <c r="Q54" i="8"/>
  <c r="Q4" i="14" s="1"/>
  <c r="P54" i="8"/>
  <c r="P4" i="14" s="1"/>
  <c r="O54" i="8"/>
  <c r="N54" i="8"/>
  <c r="M54" i="8"/>
  <c r="L54" i="8"/>
  <c r="K54" i="8"/>
  <c r="J54" i="8"/>
  <c r="J4" i="14" s="1"/>
  <c r="I54" i="8"/>
  <c r="I4" i="14" s="1"/>
  <c r="H54" i="8"/>
  <c r="H4" i="14" s="1"/>
  <c r="G54" i="8"/>
  <c r="F54" i="8"/>
  <c r="E54" i="8"/>
  <c r="D54" i="8"/>
  <c r="C54" i="8"/>
  <c r="C4" i="14" s="1"/>
  <c r="W53" i="8"/>
  <c r="W3" i="14" s="1"/>
  <c r="V53" i="8"/>
  <c r="V3" i="14" s="1"/>
  <c r="U53" i="8"/>
  <c r="U3" i="14" s="1"/>
  <c r="T53" i="8"/>
  <c r="S53" i="8"/>
  <c r="R53" i="8"/>
  <c r="Q53" i="8"/>
  <c r="Q3" i="14" s="1"/>
  <c r="P53" i="8"/>
  <c r="P3" i="14" s="1"/>
  <c r="O53" i="8"/>
  <c r="O3" i="14" s="1"/>
  <c r="N53" i="8"/>
  <c r="N3" i="14" s="1"/>
  <c r="M53" i="8"/>
  <c r="M3" i="14" s="1"/>
  <c r="L53" i="8"/>
  <c r="K53" i="8"/>
  <c r="J53" i="8"/>
  <c r="I53" i="8"/>
  <c r="I3" i="14" s="1"/>
  <c r="H53" i="8"/>
  <c r="H3" i="14" s="1"/>
  <c r="G53" i="8"/>
  <c r="G3" i="14" s="1"/>
  <c r="F53" i="8"/>
  <c r="F3" i="14" s="1"/>
  <c r="E53" i="8"/>
  <c r="E3" i="14" s="1"/>
  <c r="D53" i="8"/>
  <c r="C53" i="8"/>
  <c r="B54" i="8"/>
  <c r="B53" i="8"/>
  <c r="B3" i="14" s="1"/>
  <c r="W48" i="8"/>
  <c r="V48" i="8"/>
  <c r="U48" i="8"/>
  <c r="T48" i="8"/>
  <c r="T4" i="12" s="1"/>
  <c r="S48" i="8"/>
  <c r="S4" i="12" s="1"/>
  <c r="R48" i="8"/>
  <c r="R4" i="12" s="1"/>
  <c r="Q48" i="8"/>
  <c r="Q4" i="12" s="1"/>
  <c r="P48" i="8"/>
  <c r="P4" i="12" s="1"/>
  <c r="O48" i="8"/>
  <c r="N48" i="8"/>
  <c r="M48" i="8"/>
  <c r="L48" i="8"/>
  <c r="L4" i="12" s="1"/>
  <c r="K48" i="8"/>
  <c r="K4" i="12" s="1"/>
  <c r="J48" i="8"/>
  <c r="J4" i="12" s="1"/>
  <c r="I48" i="8"/>
  <c r="I4" i="12" s="1"/>
  <c r="H48" i="8"/>
  <c r="H4" i="12" s="1"/>
  <c r="G48" i="8"/>
  <c r="F48" i="8"/>
  <c r="E48" i="8"/>
  <c r="D48" i="8"/>
  <c r="D4" i="12" s="1"/>
  <c r="C48" i="8"/>
  <c r="C4" i="12" s="1"/>
  <c r="W47" i="8"/>
  <c r="W3" i="12" s="1"/>
  <c r="V47" i="8"/>
  <c r="V3" i="12" s="1"/>
  <c r="U47" i="8"/>
  <c r="U3" i="12" s="1"/>
  <c r="T47" i="8"/>
  <c r="S47" i="8"/>
  <c r="R47" i="8"/>
  <c r="Q47" i="8"/>
  <c r="Q3" i="12" s="1"/>
  <c r="P47" i="8"/>
  <c r="P3" i="12" s="1"/>
  <c r="O47" i="8"/>
  <c r="O3" i="12" s="1"/>
  <c r="N47" i="8"/>
  <c r="N3" i="12" s="1"/>
  <c r="M47" i="8"/>
  <c r="M3" i="12" s="1"/>
  <c r="L47" i="8"/>
  <c r="K47" i="8"/>
  <c r="J47" i="8"/>
  <c r="I47" i="8"/>
  <c r="I3" i="12" s="1"/>
  <c r="H47" i="8"/>
  <c r="H3" i="12" s="1"/>
  <c r="G47" i="8"/>
  <c r="G3" i="12" s="1"/>
  <c r="F47" i="8"/>
  <c r="F3" i="12" s="1"/>
  <c r="E47" i="8"/>
  <c r="E3" i="12" s="1"/>
  <c r="D47" i="8"/>
  <c r="C47" i="8"/>
  <c r="B48" i="8"/>
  <c r="B47" i="8"/>
  <c r="W42" i="8"/>
  <c r="V42" i="8"/>
  <c r="U42" i="8"/>
  <c r="T42" i="8"/>
  <c r="T4" i="11" s="1"/>
  <c r="S42" i="8"/>
  <c r="S4" i="11" s="1"/>
  <c r="R42" i="8"/>
  <c r="Q42" i="8"/>
  <c r="Q4" i="11" s="1"/>
  <c r="P42" i="8"/>
  <c r="P4" i="11" s="1"/>
  <c r="O42" i="8"/>
  <c r="N42" i="8"/>
  <c r="M42" i="8"/>
  <c r="L42" i="8"/>
  <c r="L4" i="11" s="1"/>
  <c r="K42" i="8"/>
  <c r="K4" i="11" s="1"/>
  <c r="J42" i="8"/>
  <c r="J4" i="11" s="1"/>
  <c r="I42" i="8"/>
  <c r="I4" i="11" s="1"/>
  <c r="H42" i="8"/>
  <c r="H4" i="11" s="1"/>
  <c r="G42" i="8"/>
  <c r="F42" i="8"/>
  <c r="E42" i="8"/>
  <c r="D42" i="8"/>
  <c r="D4" i="11" s="1"/>
  <c r="C42" i="8"/>
  <c r="C4" i="11" s="1"/>
  <c r="W41" i="8"/>
  <c r="W3" i="11" s="1"/>
  <c r="V41" i="8"/>
  <c r="V3" i="11" s="1"/>
  <c r="U41" i="8"/>
  <c r="U3" i="11" s="1"/>
  <c r="T41" i="8"/>
  <c r="S41" i="8"/>
  <c r="R41" i="8"/>
  <c r="Q41" i="8"/>
  <c r="Q3" i="11" s="1"/>
  <c r="P41" i="8"/>
  <c r="P3" i="11" s="1"/>
  <c r="O41" i="8"/>
  <c r="O3" i="11" s="1"/>
  <c r="N41" i="8"/>
  <c r="N3" i="11" s="1"/>
  <c r="M41" i="8"/>
  <c r="M3" i="11" s="1"/>
  <c r="L41" i="8"/>
  <c r="K41" i="8"/>
  <c r="J41" i="8"/>
  <c r="I41" i="8"/>
  <c r="I3" i="11" s="1"/>
  <c r="H41" i="8"/>
  <c r="H3" i="11" s="1"/>
  <c r="G41" i="8"/>
  <c r="G3" i="11" s="1"/>
  <c r="F41" i="8"/>
  <c r="F3" i="11" s="1"/>
  <c r="E41" i="8"/>
  <c r="E3" i="11" s="1"/>
  <c r="D41" i="8"/>
  <c r="C41" i="8"/>
  <c r="B42" i="8"/>
  <c r="B4" i="11" s="1"/>
  <c r="B41" i="8"/>
  <c r="B3" i="11" s="1"/>
  <c r="B35" i="8"/>
  <c r="W4" i="14"/>
  <c r="V4" i="14"/>
  <c r="U4" i="14"/>
  <c r="T4" i="14"/>
  <c r="S4" i="14"/>
  <c r="O4" i="14"/>
  <c r="N4" i="14"/>
  <c r="M4" i="14"/>
  <c r="L4" i="14"/>
  <c r="K4" i="14"/>
  <c r="G4" i="14"/>
  <c r="F4" i="14"/>
  <c r="E4" i="14"/>
  <c r="D4" i="14"/>
  <c r="B4" i="14"/>
  <c r="T3" i="14"/>
  <c r="S3" i="14"/>
  <c r="R3" i="14"/>
  <c r="L3" i="14"/>
  <c r="K3" i="14"/>
  <c r="J3" i="14"/>
  <c r="D3" i="14"/>
  <c r="C3" i="14"/>
  <c r="W4" i="12"/>
  <c r="V4" i="12"/>
  <c r="U4" i="12"/>
  <c r="O4" i="12"/>
  <c r="N4" i="12"/>
  <c r="M4" i="12"/>
  <c r="G4" i="12"/>
  <c r="F4" i="12"/>
  <c r="E4" i="12"/>
  <c r="B4" i="12"/>
  <c r="T3" i="12"/>
  <c r="S3" i="12"/>
  <c r="R3" i="12"/>
  <c r="L3" i="12"/>
  <c r="K3" i="12"/>
  <c r="J3" i="12"/>
  <c r="D3" i="12"/>
  <c r="C3" i="12"/>
  <c r="B3" i="12"/>
  <c r="W4" i="11"/>
  <c r="V4" i="11"/>
  <c r="U4" i="11"/>
  <c r="R4" i="11"/>
  <c r="O4" i="11"/>
  <c r="N4" i="11"/>
  <c r="M4" i="11"/>
  <c r="G4" i="11"/>
  <c r="F4" i="11"/>
  <c r="E4" i="11"/>
  <c r="T3" i="11"/>
  <c r="S3" i="11"/>
  <c r="R3" i="11"/>
  <c r="L3" i="11"/>
  <c r="K3" i="11"/>
  <c r="J3" i="11"/>
  <c r="D3" i="11"/>
  <c r="C3" i="11"/>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C4"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C3" i="10"/>
  <c r="B4" i="10"/>
  <c r="B3" i="10"/>
  <c r="T24" i="8"/>
  <c r="T23" i="8"/>
  <c r="T22" i="8"/>
  <c r="T21" i="8"/>
  <c r="T20" i="8"/>
  <c r="T19" i="8"/>
  <c r="T18" i="8"/>
  <c r="T17" i="8"/>
  <c r="T16" i="8"/>
  <c r="T15" i="8"/>
  <c r="T14" i="8"/>
  <c r="T13" i="8"/>
  <c r="T12" i="8"/>
  <c r="T11" i="8"/>
  <c r="T10" i="8"/>
  <c r="T9" i="8"/>
  <c r="T8" i="8"/>
  <c r="T7" i="8"/>
  <c r="T6" i="8"/>
  <c r="T5" i="8"/>
  <c r="T4" i="8"/>
  <c r="T3" i="8"/>
  <c r="N24" i="8"/>
  <c r="N23" i="8"/>
  <c r="N22" i="8"/>
  <c r="N21" i="8"/>
  <c r="N20" i="8"/>
  <c r="N19" i="8"/>
  <c r="N18" i="8"/>
  <c r="N17" i="8"/>
  <c r="N16" i="8"/>
  <c r="N15" i="8"/>
  <c r="N14" i="8"/>
  <c r="N13" i="8"/>
  <c r="N12" i="8"/>
  <c r="N11" i="8"/>
  <c r="N10" i="8"/>
  <c r="N9" i="8"/>
  <c r="N8" i="8"/>
  <c r="N7" i="8"/>
  <c r="N6" i="8"/>
  <c r="N5" i="8"/>
  <c r="N4" i="8"/>
  <c r="N3" i="8"/>
  <c r="I24" i="8"/>
  <c r="I23" i="8"/>
  <c r="I22" i="8"/>
  <c r="I21" i="8"/>
  <c r="I20" i="8"/>
  <c r="I19" i="8"/>
  <c r="I18" i="8"/>
  <c r="I17" i="8"/>
  <c r="I16" i="8"/>
  <c r="I15" i="8"/>
  <c r="I14" i="8"/>
  <c r="I13" i="8"/>
  <c r="I12" i="8"/>
  <c r="I11" i="8"/>
  <c r="I10" i="8"/>
  <c r="I9" i="8"/>
  <c r="I8" i="8"/>
  <c r="I7" i="8"/>
  <c r="I6" i="8"/>
  <c r="I5" i="8"/>
  <c r="I4" i="8"/>
  <c r="I3" i="8"/>
  <c r="C32" i="8"/>
  <c r="C31" i="8"/>
  <c r="C30" i="8"/>
  <c r="C29" i="8"/>
  <c r="C28" i="8"/>
  <c r="C27" i="8"/>
  <c r="C26" i="8"/>
  <c r="C25" i="8"/>
  <c r="C24" i="8"/>
  <c r="C23" i="8"/>
  <c r="C22" i="8"/>
  <c r="C21" i="8"/>
  <c r="C20" i="8"/>
  <c r="C19" i="8"/>
  <c r="C18" i="8"/>
  <c r="C17" i="8"/>
  <c r="C16" i="8"/>
  <c r="C15" i="8"/>
  <c r="C14" i="8"/>
  <c r="C13" i="8"/>
  <c r="C12" i="8"/>
  <c r="C11" i="8"/>
  <c r="C10" i="8"/>
  <c r="C9" i="8"/>
  <c r="V35" i="8" s="1"/>
  <c r="C8" i="8"/>
  <c r="C7" i="8"/>
  <c r="C6" i="8"/>
  <c r="C5" i="8"/>
  <c r="C4" i="8"/>
  <c r="AB36" i="8" s="1"/>
  <c r="C3" i="8"/>
  <c r="Q36" i="8"/>
  <c r="M36" i="8"/>
  <c r="AA35" i="8"/>
  <c r="T35" i="8"/>
  <c r="S35" i="8"/>
  <c r="Q35" i="8"/>
  <c r="L35" i="8"/>
  <c r="K35" i="8"/>
  <c r="C35" i="8"/>
  <c r="X54" i="8"/>
  <c r="X48" i="8"/>
  <c r="Y54" i="8"/>
  <c r="Y48" i="8"/>
  <c r="X42" i="8"/>
  <c r="Y42" i="8"/>
  <c r="AE38" i="8"/>
  <c r="AE37" i="8"/>
  <c r="AG4" i="10"/>
  <c r="AF4" i="10"/>
  <c r="S24" i="8"/>
  <c r="S23" i="8"/>
  <c r="S22" i="8"/>
  <c r="S21" i="8"/>
  <c r="S20" i="8"/>
  <c r="S19" i="8"/>
  <c r="S18" i="8"/>
  <c r="S17" i="8"/>
  <c r="S16" i="8"/>
  <c r="S15" i="8"/>
  <c r="S14" i="8"/>
  <c r="S13" i="8"/>
  <c r="S12" i="8"/>
  <c r="S11" i="8"/>
  <c r="S10" i="8"/>
  <c r="S9" i="8"/>
  <c r="S8" i="8"/>
  <c r="S7" i="8"/>
  <c r="S6" i="8"/>
  <c r="S5" i="8"/>
  <c r="S4" i="8"/>
  <c r="S3" i="8"/>
  <c r="M24" i="8"/>
  <c r="M23" i="8"/>
  <c r="M22" i="8"/>
  <c r="M21" i="8"/>
  <c r="M20" i="8"/>
  <c r="M19" i="8"/>
  <c r="M18" i="8"/>
  <c r="M17" i="8"/>
  <c r="M16" i="8"/>
  <c r="M15" i="8"/>
  <c r="M14" i="8"/>
  <c r="M13" i="8"/>
  <c r="M12" i="8"/>
  <c r="M11" i="8"/>
  <c r="M10" i="8"/>
  <c r="M9" i="8"/>
  <c r="M8" i="8"/>
  <c r="M7" i="8"/>
  <c r="M6" i="8"/>
  <c r="M5" i="8"/>
  <c r="M4" i="8"/>
  <c r="M3" i="8"/>
  <c r="H3" i="8"/>
  <c r="B3" i="8"/>
  <c r="H24" i="8"/>
  <c r="H23" i="8"/>
  <c r="H22" i="8"/>
  <c r="H21" i="8"/>
  <c r="H20" i="8"/>
  <c r="H19" i="8"/>
  <c r="H18" i="8"/>
  <c r="H17" i="8"/>
  <c r="H16" i="8"/>
  <c r="H15" i="8"/>
  <c r="H14" i="8"/>
  <c r="H13" i="8"/>
  <c r="H12" i="8"/>
  <c r="H11" i="8"/>
  <c r="H10" i="8"/>
  <c r="H9" i="8"/>
  <c r="H8" i="8"/>
  <c r="H7" i="8"/>
  <c r="H6" i="8"/>
  <c r="H5" i="8"/>
  <c r="H4" i="8"/>
  <c r="AP24" i="8"/>
  <c r="AP23" i="8"/>
  <c r="AP22" i="8"/>
  <c r="AP21" i="8"/>
  <c r="AP20" i="8"/>
  <c r="AP19" i="8"/>
  <c r="AP18" i="8"/>
  <c r="AP17" i="8"/>
  <c r="AP16" i="8"/>
  <c r="AP15" i="8"/>
  <c r="AP14" i="8"/>
  <c r="AP13" i="8"/>
  <c r="AP12" i="8"/>
  <c r="AP11" i="8"/>
  <c r="AP10" i="8"/>
  <c r="AP9" i="8"/>
  <c r="AP8" i="8"/>
  <c r="AP7" i="8"/>
  <c r="AP6" i="8"/>
  <c r="AP5" i="8"/>
  <c r="AP4" i="8"/>
  <c r="AP3" i="8"/>
  <c r="AO24" i="8"/>
  <c r="AO23" i="8"/>
  <c r="AO22" i="8"/>
  <c r="AO21" i="8"/>
  <c r="AO20" i="8"/>
  <c r="AO19" i="8"/>
  <c r="AO18" i="8"/>
  <c r="AO17" i="8"/>
  <c r="AO16" i="8"/>
  <c r="AO15" i="8"/>
  <c r="AO14" i="8"/>
  <c r="AO13" i="8"/>
  <c r="AO12" i="8"/>
  <c r="AO11" i="8"/>
  <c r="AO10" i="8"/>
  <c r="AO9" i="8"/>
  <c r="AO8" i="8"/>
  <c r="AO7" i="8"/>
  <c r="AO6" i="8"/>
  <c r="AO5" i="8"/>
  <c r="AO4" i="8"/>
  <c r="AO3" i="8"/>
  <c r="AN24" i="8"/>
  <c r="AN23" i="8"/>
  <c r="AN22" i="8"/>
  <c r="AN21" i="8"/>
  <c r="AN20" i="8"/>
  <c r="AN19" i="8"/>
  <c r="AN18" i="8"/>
  <c r="AN17" i="8"/>
  <c r="AN16" i="8"/>
  <c r="AN15" i="8"/>
  <c r="AN14" i="8"/>
  <c r="AN13" i="8"/>
  <c r="AN12" i="8"/>
  <c r="AN11" i="8"/>
  <c r="AN10" i="8"/>
  <c r="AN9" i="8"/>
  <c r="AN8" i="8"/>
  <c r="AN7" i="8"/>
  <c r="AN6" i="8"/>
  <c r="AN5" i="8"/>
  <c r="AN4" i="8"/>
  <c r="AN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X11" i="4"/>
  <c r="X12" i="4"/>
  <c r="X10" i="4"/>
  <c r="X9" i="4"/>
  <c r="AF36" i="8"/>
  <c r="AG36" i="8"/>
  <c r="C110" i="8"/>
  <c r="C109" i="8"/>
  <c r="C108" i="8"/>
  <c r="C154" i="8"/>
  <c r="C132" i="8"/>
  <c r="C80" i="8"/>
  <c r="C153" i="8"/>
  <c r="C131" i="8"/>
  <c r="C79" i="8"/>
  <c r="C152" i="8"/>
  <c r="C130" i="8"/>
  <c r="C78" i="8"/>
  <c r="C107" i="8"/>
  <c r="C106" i="8"/>
  <c r="C105" i="8"/>
  <c r="C151" i="8"/>
  <c r="C129" i="8"/>
  <c r="C77" i="8"/>
  <c r="C150" i="8"/>
  <c r="C128" i="8"/>
  <c r="C76" i="8"/>
  <c r="C104" i="8"/>
  <c r="C103" i="8"/>
  <c r="C102" i="8"/>
  <c r="C149" i="8"/>
  <c r="C127" i="8"/>
  <c r="C75" i="8"/>
  <c r="C101" i="8"/>
  <c r="C100" i="8"/>
  <c r="C148" i="8"/>
  <c r="C126" i="8"/>
  <c r="C74" i="8"/>
  <c r="C99" i="8"/>
  <c r="C147" i="8"/>
  <c r="C125" i="8"/>
  <c r="C73" i="8"/>
  <c r="C146" i="8"/>
  <c r="C124" i="8"/>
  <c r="C72" i="8"/>
  <c r="C98" i="8"/>
  <c r="C145" i="8"/>
  <c r="C123" i="8"/>
  <c r="C71" i="8"/>
  <c r="C97" i="8"/>
  <c r="C144" i="8"/>
  <c r="C122" i="8"/>
  <c r="C70" i="8"/>
  <c r="C96" i="8"/>
  <c r="C95" i="8"/>
  <c r="C143" i="8"/>
  <c r="C121" i="8"/>
  <c r="C69" i="8"/>
  <c r="C142" i="8"/>
  <c r="C120" i="8"/>
  <c r="C68" i="8"/>
  <c r="C141" i="8"/>
  <c r="C119" i="8"/>
  <c r="C67" i="8"/>
  <c r="C140" i="8"/>
  <c r="C118" i="8"/>
  <c r="C66" i="8"/>
  <c r="C94" i="8"/>
  <c r="C139" i="8"/>
  <c r="C117" i="8"/>
  <c r="C65" i="8"/>
  <c r="C93" i="8"/>
  <c r="C92" i="8"/>
  <c r="C91" i="8"/>
  <c r="C90" i="8"/>
  <c r="C89" i="8"/>
  <c r="C138" i="8"/>
  <c r="C116" i="8"/>
  <c r="C64" i="8"/>
  <c r="C137" i="8"/>
  <c r="C115" i="8"/>
  <c r="C63" i="8"/>
  <c r="C88" i="8"/>
  <c r="C87" i="8"/>
  <c r="C136" i="8"/>
  <c r="C114" i="8"/>
  <c r="C62" i="8"/>
  <c r="C135" i="8"/>
  <c r="C113" i="8"/>
  <c r="C61" i="8"/>
  <c r="C86" i="8"/>
  <c r="C134" i="8"/>
  <c r="C112" i="8"/>
  <c r="C60" i="8"/>
  <c r="C85" i="8"/>
  <c r="C84" i="8"/>
  <c r="C83" i="8"/>
  <c r="C133" i="8"/>
  <c r="C111" i="8"/>
  <c r="C59" i="8"/>
  <c r="C82" i="8"/>
  <c r="C81" i="8"/>
  <c r="N36" i="8" l="1"/>
  <c r="AD36" i="8"/>
  <c r="AE36" i="8"/>
  <c r="D35" i="8"/>
  <c r="F36" i="8"/>
  <c r="V36" i="8"/>
  <c r="U35" i="8"/>
  <c r="F35" i="8"/>
  <c r="P36" i="8"/>
  <c r="AE35" i="8"/>
  <c r="AC36" i="8"/>
  <c r="E35" i="8"/>
  <c r="AC35" i="8"/>
  <c r="O36" i="8"/>
  <c r="N35" i="8"/>
  <c r="AD35" i="8"/>
  <c r="H36" i="8"/>
  <c r="X36" i="8"/>
  <c r="Y36" i="8"/>
  <c r="H35" i="8"/>
  <c r="P35" i="8"/>
  <c r="X35" i="8"/>
  <c r="B36" i="8"/>
  <c r="J36" i="8"/>
  <c r="R36" i="8"/>
  <c r="Z36" i="8"/>
  <c r="Y35" i="8"/>
  <c r="C36" i="8"/>
  <c r="K36" i="8"/>
  <c r="S36" i="8"/>
  <c r="AA36" i="8"/>
  <c r="E36" i="8"/>
  <c r="U36" i="8"/>
  <c r="AB35" i="8"/>
  <c r="M35" i="8"/>
  <c r="G36" i="8"/>
  <c r="W36" i="8"/>
  <c r="G35" i="8"/>
  <c r="O35" i="8"/>
  <c r="W35" i="8"/>
  <c r="I36" i="8"/>
  <c r="I35" i="8"/>
  <c r="J35" i="8"/>
  <c r="R35" i="8"/>
  <c r="Z35" i="8"/>
  <c r="D36" i="8"/>
  <c r="L36" i="8"/>
  <c r="T36" i="8"/>
  <c r="M8" i="5"/>
  <c r="O8" i="5" s="1"/>
  <c r="U105" i="4" l="1"/>
  <c r="AW104" i="7" l="1"/>
  <c r="AV104" i="7"/>
  <c r="AU104" i="7"/>
  <c r="AT104" i="7"/>
  <c r="AS104" i="7"/>
  <c r="AW103" i="7"/>
  <c r="AV103" i="7"/>
  <c r="AU103" i="7"/>
  <c r="AT103" i="7"/>
  <c r="AS103" i="7"/>
  <c r="AW102" i="7"/>
  <c r="AV102" i="7"/>
  <c r="AU102" i="7"/>
  <c r="AT102" i="7"/>
  <c r="AS102" i="7"/>
  <c r="AW101" i="7"/>
  <c r="AV101" i="7"/>
  <c r="AU101" i="7"/>
  <c r="AT101" i="7"/>
  <c r="AS101" i="7"/>
  <c r="AW100" i="7"/>
  <c r="AV100" i="7"/>
  <c r="AU100" i="7"/>
  <c r="AT100" i="7"/>
  <c r="AS100" i="7"/>
  <c r="AW99" i="7"/>
  <c r="AV99" i="7"/>
  <c r="AU99" i="7"/>
  <c r="AT99" i="7"/>
  <c r="AS99" i="7"/>
  <c r="AW98" i="7"/>
  <c r="AV98" i="7"/>
  <c r="AU98" i="7"/>
  <c r="AT98" i="7"/>
  <c r="AS98" i="7"/>
  <c r="AW97" i="7"/>
  <c r="AV97" i="7"/>
  <c r="AU97" i="7"/>
  <c r="AT97" i="7"/>
  <c r="AS97" i="7"/>
  <c r="AW96" i="7"/>
  <c r="AV96" i="7"/>
  <c r="AU96" i="7"/>
  <c r="AT96" i="7"/>
  <c r="AS96" i="7"/>
  <c r="AW95" i="7"/>
  <c r="AV95" i="7"/>
  <c r="AU95" i="7"/>
  <c r="AT95" i="7"/>
  <c r="AS95" i="7"/>
  <c r="AW94" i="7"/>
  <c r="AV94" i="7"/>
  <c r="AU94" i="7"/>
  <c r="AT94" i="7"/>
  <c r="AS94" i="7"/>
  <c r="AW93" i="7"/>
  <c r="AV93" i="7"/>
  <c r="AU93" i="7"/>
  <c r="AT93" i="7"/>
  <c r="AS93" i="7"/>
  <c r="AW92" i="7"/>
  <c r="AV92" i="7"/>
  <c r="AU92" i="7"/>
  <c r="AT92" i="7"/>
  <c r="AS92" i="7"/>
  <c r="AW91" i="7"/>
  <c r="AV91" i="7"/>
  <c r="AU91" i="7"/>
  <c r="AT91" i="7"/>
  <c r="AS91" i="7"/>
  <c r="AW90" i="7"/>
  <c r="AV90" i="7"/>
  <c r="AU90" i="7"/>
  <c r="AT90" i="7"/>
  <c r="AS90" i="7"/>
  <c r="AW89" i="7"/>
  <c r="AV89" i="7"/>
  <c r="AU89" i="7"/>
  <c r="AT89" i="7"/>
  <c r="AS89" i="7"/>
  <c r="AW88" i="7"/>
  <c r="AV88" i="7"/>
  <c r="AU88" i="7"/>
  <c r="AT88" i="7"/>
  <c r="AS88" i="7"/>
  <c r="AW87" i="7"/>
  <c r="AV87" i="7"/>
  <c r="AU87" i="7"/>
  <c r="AT87" i="7"/>
  <c r="AS87" i="7"/>
  <c r="AW86" i="7"/>
  <c r="AV86" i="7"/>
  <c r="AU86" i="7"/>
  <c r="AT86" i="7"/>
  <c r="AS86" i="7"/>
  <c r="AW85" i="7"/>
  <c r="AV85" i="7"/>
  <c r="AU85" i="7"/>
  <c r="AT85" i="7"/>
  <c r="AS85" i="7"/>
  <c r="AW84" i="7"/>
  <c r="AV84" i="7"/>
  <c r="AU84" i="7"/>
  <c r="AT84" i="7"/>
  <c r="AS84" i="7"/>
  <c r="AW83" i="7"/>
  <c r="AV83" i="7"/>
  <c r="AU83" i="7"/>
  <c r="AT83" i="7"/>
  <c r="AS83" i="7"/>
  <c r="AW82" i="7"/>
  <c r="AV82" i="7"/>
  <c r="AU82" i="7"/>
  <c r="AT82" i="7"/>
  <c r="AS82" i="7"/>
  <c r="AW81" i="7"/>
  <c r="AV81" i="7"/>
  <c r="AU81" i="7"/>
  <c r="AT81" i="7"/>
  <c r="AS81" i="7"/>
  <c r="AW80" i="7"/>
  <c r="AV80" i="7"/>
  <c r="AU80" i="7"/>
  <c r="AT80" i="7"/>
  <c r="AS80" i="7"/>
  <c r="AW79" i="7"/>
  <c r="AV79" i="7"/>
  <c r="AU79" i="7"/>
  <c r="AT79" i="7"/>
  <c r="AS79" i="7"/>
  <c r="AW78" i="7"/>
  <c r="AV78" i="7"/>
  <c r="AU78" i="7"/>
  <c r="AT78" i="7"/>
  <c r="AS78" i="7"/>
  <c r="AW77" i="7"/>
  <c r="AV77" i="7"/>
  <c r="AU77" i="7"/>
  <c r="AT77" i="7"/>
  <c r="AS77" i="7"/>
  <c r="AW76" i="7"/>
  <c r="AV76" i="7"/>
  <c r="AU76" i="7"/>
  <c r="AT76" i="7"/>
  <c r="AS76" i="7"/>
  <c r="AW75" i="7"/>
  <c r="AV75" i="7"/>
  <c r="AU75" i="7"/>
  <c r="AT75" i="7"/>
  <c r="AS75" i="7"/>
  <c r="AW74" i="7"/>
  <c r="AV74" i="7"/>
  <c r="AU74" i="7"/>
  <c r="AT74" i="7"/>
  <c r="AS74" i="7"/>
  <c r="AW73" i="7"/>
  <c r="AV73" i="7"/>
  <c r="AU73" i="7"/>
  <c r="AT73" i="7"/>
  <c r="AS73" i="7"/>
  <c r="AW72" i="7"/>
  <c r="AV72" i="7"/>
  <c r="AU72" i="7"/>
  <c r="AT72" i="7"/>
  <c r="AS72" i="7"/>
  <c r="AW71" i="7"/>
  <c r="AV71" i="7"/>
  <c r="AU71" i="7"/>
  <c r="AT71" i="7"/>
  <c r="AS71" i="7"/>
  <c r="AW70" i="7"/>
  <c r="AV70" i="7"/>
  <c r="AU70" i="7"/>
  <c r="AT70" i="7"/>
  <c r="AS70" i="7"/>
  <c r="AW69" i="7"/>
  <c r="AV69" i="7"/>
  <c r="AU69" i="7"/>
  <c r="AT69" i="7"/>
  <c r="AS69" i="7"/>
  <c r="AW68" i="7"/>
  <c r="AV68" i="7"/>
  <c r="AU68" i="7"/>
  <c r="AT68" i="7"/>
  <c r="AS68" i="7"/>
  <c r="AW67" i="7"/>
  <c r="AV67" i="7"/>
  <c r="AU67" i="7"/>
  <c r="AT67" i="7"/>
  <c r="AS67" i="7"/>
  <c r="AW66" i="7"/>
  <c r="AV66" i="7"/>
  <c r="AU66" i="7"/>
  <c r="AT66" i="7"/>
  <c r="AS66" i="7"/>
  <c r="AW65" i="7"/>
  <c r="AV65" i="7"/>
  <c r="AU65" i="7"/>
  <c r="AT65" i="7"/>
  <c r="AS65" i="7"/>
  <c r="AW64" i="7"/>
  <c r="AV64" i="7"/>
  <c r="AU64" i="7"/>
  <c r="AT64" i="7"/>
  <c r="AS64" i="7"/>
  <c r="AW63" i="7"/>
  <c r="AV63" i="7"/>
  <c r="AU63" i="7"/>
  <c r="AT63" i="7"/>
  <c r="AS63" i="7"/>
  <c r="AW62" i="7"/>
  <c r="AV62" i="7"/>
  <c r="AU62" i="7"/>
  <c r="AT62" i="7"/>
  <c r="AS62" i="7"/>
  <c r="AW61" i="7"/>
  <c r="AV61" i="7"/>
  <c r="AU61" i="7"/>
  <c r="AT61" i="7"/>
  <c r="AS61" i="7"/>
  <c r="AW60" i="7"/>
  <c r="AV60" i="7"/>
  <c r="AU60" i="7"/>
  <c r="AT60" i="7"/>
  <c r="AS60" i="7"/>
  <c r="AW59" i="7"/>
  <c r="AV59" i="7"/>
  <c r="AU59" i="7"/>
  <c r="AT59" i="7"/>
  <c r="AS59" i="7"/>
  <c r="AW58" i="7"/>
  <c r="AV58" i="7"/>
  <c r="AU58" i="7"/>
  <c r="AT58" i="7"/>
  <c r="AS58" i="7"/>
  <c r="AW57" i="7"/>
  <c r="AV57" i="7"/>
  <c r="AU57" i="7"/>
  <c r="AT57" i="7"/>
  <c r="AS57" i="7"/>
  <c r="AW56" i="7"/>
  <c r="AV56" i="7"/>
  <c r="AU56" i="7"/>
  <c r="AT56" i="7"/>
  <c r="AS56" i="7"/>
  <c r="AW55" i="7"/>
  <c r="AV55" i="7"/>
  <c r="AU55" i="7"/>
  <c r="AT55" i="7"/>
  <c r="AS55" i="7"/>
  <c r="AW54" i="7"/>
  <c r="AV54" i="7"/>
  <c r="AU54" i="7"/>
  <c r="AT54" i="7"/>
  <c r="AS54" i="7"/>
  <c r="AW53" i="7"/>
  <c r="AV53" i="7"/>
  <c r="AU53" i="7"/>
  <c r="AT53" i="7"/>
  <c r="AS53" i="7"/>
  <c r="AW52" i="7"/>
  <c r="AV52" i="7"/>
  <c r="AU52" i="7"/>
  <c r="AT52" i="7"/>
  <c r="AS52" i="7"/>
  <c r="AW51" i="7"/>
  <c r="AV51" i="7"/>
  <c r="AU51" i="7"/>
  <c r="AT51" i="7"/>
  <c r="AS51" i="7"/>
  <c r="AW50" i="7"/>
  <c r="AV50" i="7"/>
  <c r="AU50" i="7"/>
  <c r="AT50" i="7"/>
  <c r="AS50" i="7"/>
  <c r="AW49" i="7"/>
  <c r="AV49" i="7"/>
  <c r="AU49" i="7"/>
  <c r="AT49" i="7"/>
  <c r="AS49" i="7"/>
  <c r="AW48" i="7"/>
  <c r="AV48" i="7"/>
  <c r="AU48" i="7"/>
  <c r="AT48" i="7"/>
  <c r="AS48" i="7"/>
  <c r="AW47" i="7"/>
  <c r="AV47" i="7"/>
  <c r="AU47" i="7"/>
  <c r="AT47" i="7"/>
  <c r="AS47" i="7"/>
  <c r="AW46" i="7"/>
  <c r="AV46" i="7"/>
  <c r="AU46" i="7"/>
  <c r="AT46" i="7"/>
  <c r="AS46" i="7"/>
  <c r="AW45" i="7"/>
  <c r="AV45" i="7"/>
  <c r="AU45" i="7"/>
  <c r="AT45" i="7"/>
  <c r="AS45" i="7"/>
  <c r="AW44" i="7"/>
  <c r="AV44" i="7"/>
  <c r="AU44" i="7"/>
  <c r="AT44" i="7"/>
  <c r="AS44" i="7"/>
  <c r="AW43" i="7"/>
  <c r="AV43" i="7"/>
  <c r="AU43" i="7"/>
  <c r="AT43" i="7"/>
  <c r="AS43" i="7"/>
  <c r="AW42" i="7"/>
  <c r="AV42" i="7"/>
  <c r="AU42" i="7"/>
  <c r="AT42" i="7"/>
  <c r="AS42" i="7"/>
  <c r="AW41" i="7"/>
  <c r="AV41" i="7"/>
  <c r="AU41" i="7"/>
  <c r="AT41" i="7"/>
  <c r="AS41" i="7"/>
  <c r="AW40" i="7"/>
  <c r="AV40" i="7"/>
  <c r="AU40" i="7"/>
  <c r="AT40" i="7"/>
  <c r="AS40" i="7"/>
  <c r="AW39" i="7"/>
  <c r="AV39" i="7"/>
  <c r="AU39" i="7"/>
  <c r="AT39" i="7"/>
  <c r="AS39" i="7"/>
  <c r="AW38" i="7"/>
  <c r="AV38" i="7"/>
  <c r="AU38" i="7"/>
  <c r="AT38" i="7"/>
  <c r="AS38" i="7"/>
  <c r="AW37" i="7"/>
  <c r="AV37" i="7"/>
  <c r="AU37" i="7"/>
  <c r="AT37" i="7"/>
  <c r="AS37" i="7"/>
  <c r="AW36" i="7"/>
  <c r="AV36" i="7"/>
  <c r="AU36" i="7"/>
  <c r="AT36" i="7"/>
  <c r="AS36" i="7"/>
  <c r="AW35" i="7"/>
  <c r="AV35" i="7"/>
  <c r="AU35" i="7"/>
  <c r="AT35" i="7"/>
  <c r="AS35" i="7"/>
  <c r="AW34" i="7"/>
  <c r="AV34" i="7"/>
  <c r="AU34" i="7"/>
  <c r="AT34" i="7"/>
  <c r="AS34" i="7"/>
  <c r="AW33" i="7"/>
  <c r="AV33" i="7"/>
  <c r="AU33" i="7"/>
  <c r="AT33" i="7"/>
  <c r="AS33" i="7"/>
  <c r="AW32" i="7"/>
  <c r="AV32" i="7"/>
  <c r="AU32" i="7"/>
  <c r="AT32" i="7"/>
  <c r="AS32" i="7"/>
  <c r="AW31" i="7"/>
  <c r="AV31" i="7"/>
  <c r="AU31" i="7"/>
  <c r="AT31" i="7"/>
  <c r="AS31" i="7"/>
  <c r="AW30" i="7"/>
  <c r="AV30" i="7"/>
  <c r="AU30" i="7"/>
  <c r="AT30" i="7"/>
  <c r="AS30" i="7"/>
  <c r="AW29" i="7"/>
  <c r="AV29" i="7"/>
  <c r="AU29" i="7"/>
  <c r="AT29" i="7"/>
  <c r="AS29" i="7"/>
  <c r="AW28" i="7"/>
  <c r="AV28" i="7"/>
  <c r="AU28" i="7"/>
  <c r="AT28" i="7"/>
  <c r="AS28" i="7"/>
  <c r="AW27" i="7"/>
  <c r="AV27" i="7"/>
  <c r="AU27" i="7"/>
  <c r="AT27" i="7"/>
  <c r="AS27" i="7"/>
  <c r="AW26" i="7"/>
  <c r="AV26" i="7"/>
  <c r="AU26" i="7"/>
  <c r="AT26" i="7"/>
  <c r="AS26" i="7"/>
  <c r="AW25" i="7"/>
  <c r="AV25" i="7"/>
  <c r="AU25" i="7"/>
  <c r="AT25" i="7"/>
  <c r="AS25" i="7"/>
  <c r="AW24" i="7"/>
  <c r="AV24" i="7"/>
  <c r="AU24" i="7"/>
  <c r="AT24" i="7"/>
  <c r="AS24" i="7"/>
  <c r="AW23" i="7"/>
  <c r="AV23" i="7"/>
  <c r="AU23" i="7"/>
  <c r="AT23" i="7"/>
  <c r="AS23" i="7"/>
  <c r="AW22" i="7"/>
  <c r="AV22" i="7"/>
  <c r="AU22" i="7"/>
  <c r="AT22" i="7"/>
  <c r="AS22" i="7"/>
  <c r="AW21" i="7"/>
  <c r="AV21" i="7"/>
  <c r="AU21" i="7"/>
  <c r="AT21" i="7"/>
  <c r="AS21" i="7"/>
  <c r="AW20" i="7"/>
  <c r="AV20" i="7"/>
  <c r="AU20" i="7"/>
  <c r="AT20" i="7"/>
  <c r="AS20" i="7"/>
  <c r="AW19" i="7"/>
  <c r="AV19" i="7"/>
  <c r="AU19" i="7"/>
  <c r="AT19" i="7"/>
  <c r="AS19" i="7"/>
  <c r="AW18" i="7"/>
  <c r="AV18" i="7"/>
  <c r="AU18" i="7"/>
  <c r="AT18" i="7"/>
  <c r="AS18" i="7"/>
  <c r="AW17" i="7"/>
  <c r="AV17" i="7"/>
  <c r="AU17" i="7"/>
  <c r="AT17" i="7"/>
  <c r="AS17" i="7"/>
  <c r="AW16" i="7"/>
  <c r="AV16" i="7"/>
  <c r="AU16" i="7"/>
  <c r="AT16" i="7"/>
  <c r="AS16" i="7"/>
  <c r="AW15" i="7"/>
  <c r="AV15" i="7"/>
  <c r="AU15" i="7"/>
  <c r="AT15" i="7"/>
  <c r="AS15" i="7"/>
  <c r="AW14" i="7"/>
  <c r="AV14" i="7"/>
  <c r="AU14" i="7"/>
  <c r="AT14" i="7"/>
  <c r="AS14" i="7"/>
  <c r="AW13" i="7"/>
  <c r="AV13" i="7"/>
  <c r="AU13" i="7"/>
  <c r="AT13" i="7"/>
  <c r="AS13" i="7"/>
  <c r="AW12" i="7"/>
  <c r="AV12" i="7"/>
  <c r="AU12" i="7"/>
  <c r="AT12" i="7"/>
  <c r="AS12" i="7"/>
  <c r="AW11" i="7"/>
  <c r="AV11" i="7"/>
  <c r="AU11" i="7"/>
  <c r="AT11" i="7"/>
  <c r="AS11" i="7"/>
  <c r="AW10" i="7"/>
  <c r="AV10" i="7"/>
  <c r="AU10" i="7"/>
  <c r="AT10" i="7"/>
  <c r="AS10" i="7"/>
  <c r="AW9" i="7"/>
  <c r="AV9" i="7"/>
  <c r="AU9" i="7"/>
  <c r="AT9" i="7"/>
  <c r="AS9" i="7"/>
  <c r="AP104" i="7"/>
  <c r="AO104" i="7"/>
  <c r="AN104" i="7"/>
  <c r="AM104" i="7"/>
  <c r="AL104" i="7"/>
  <c r="AP103" i="7"/>
  <c r="AO103" i="7"/>
  <c r="AN103" i="7"/>
  <c r="AM103" i="7"/>
  <c r="AL103" i="7"/>
  <c r="AP102" i="7"/>
  <c r="AO102" i="7"/>
  <c r="AN102" i="7"/>
  <c r="AM102" i="7"/>
  <c r="AL102" i="7"/>
  <c r="AP101" i="7"/>
  <c r="AO101" i="7"/>
  <c r="AN101" i="7"/>
  <c r="AM101" i="7"/>
  <c r="AL101" i="7"/>
  <c r="AP100" i="7"/>
  <c r="AO100" i="7"/>
  <c r="AN100" i="7"/>
  <c r="AM100" i="7"/>
  <c r="AL100" i="7"/>
  <c r="AP99" i="7"/>
  <c r="AO99" i="7"/>
  <c r="AN99" i="7"/>
  <c r="AM99" i="7"/>
  <c r="AL99" i="7"/>
  <c r="AP98" i="7"/>
  <c r="AO98" i="7"/>
  <c r="AN98" i="7"/>
  <c r="AM98" i="7"/>
  <c r="AL98" i="7"/>
  <c r="AP97" i="7"/>
  <c r="AO97" i="7"/>
  <c r="AN97" i="7"/>
  <c r="AM97" i="7"/>
  <c r="AL97" i="7"/>
  <c r="AP96" i="7"/>
  <c r="AO96" i="7"/>
  <c r="AN96" i="7"/>
  <c r="AM96" i="7"/>
  <c r="AL96" i="7"/>
  <c r="AP95" i="7"/>
  <c r="AO95" i="7"/>
  <c r="AN95" i="7"/>
  <c r="AM95" i="7"/>
  <c r="AL95" i="7"/>
  <c r="AP94" i="7"/>
  <c r="AO94" i="7"/>
  <c r="AN94" i="7"/>
  <c r="AM94" i="7"/>
  <c r="AL94" i="7"/>
  <c r="AP93" i="7"/>
  <c r="AO93" i="7"/>
  <c r="AN93" i="7"/>
  <c r="AM93" i="7"/>
  <c r="AL93" i="7"/>
  <c r="AP92" i="7"/>
  <c r="AO92" i="7"/>
  <c r="AN92" i="7"/>
  <c r="AM92" i="7"/>
  <c r="AL92" i="7"/>
  <c r="AP91" i="7"/>
  <c r="AO91" i="7"/>
  <c r="AN91" i="7"/>
  <c r="AM91" i="7"/>
  <c r="AL91" i="7"/>
  <c r="AP90" i="7"/>
  <c r="AO90" i="7"/>
  <c r="AN90" i="7"/>
  <c r="AM90" i="7"/>
  <c r="AL90" i="7"/>
  <c r="AP89" i="7"/>
  <c r="AO89" i="7"/>
  <c r="AN89" i="7"/>
  <c r="AM89" i="7"/>
  <c r="AL89" i="7"/>
  <c r="AP88" i="7"/>
  <c r="AO88" i="7"/>
  <c r="AN88" i="7"/>
  <c r="AM88" i="7"/>
  <c r="AL88" i="7"/>
  <c r="AP87" i="7"/>
  <c r="AO87" i="7"/>
  <c r="AN87" i="7"/>
  <c r="AM87" i="7"/>
  <c r="AL87" i="7"/>
  <c r="AP86" i="7"/>
  <c r="AO86" i="7"/>
  <c r="AN86" i="7"/>
  <c r="AM86" i="7"/>
  <c r="AL86" i="7"/>
  <c r="AP85" i="7"/>
  <c r="AO85" i="7"/>
  <c r="AN85" i="7"/>
  <c r="AM85" i="7"/>
  <c r="AL85" i="7"/>
  <c r="AP84" i="7"/>
  <c r="AO84" i="7"/>
  <c r="AN84" i="7"/>
  <c r="AM84" i="7"/>
  <c r="AL84" i="7"/>
  <c r="AP83" i="7"/>
  <c r="AO83" i="7"/>
  <c r="AN83" i="7"/>
  <c r="AM83" i="7"/>
  <c r="AL83" i="7"/>
  <c r="AP82" i="7"/>
  <c r="AO82" i="7"/>
  <c r="AN82" i="7"/>
  <c r="AM82" i="7"/>
  <c r="AL82" i="7"/>
  <c r="AP81" i="7"/>
  <c r="AO81" i="7"/>
  <c r="AN81" i="7"/>
  <c r="AM81" i="7"/>
  <c r="AL81" i="7"/>
  <c r="AP80" i="7"/>
  <c r="AO80" i="7"/>
  <c r="AN80" i="7"/>
  <c r="AM80" i="7"/>
  <c r="AL80" i="7"/>
  <c r="AP79" i="7"/>
  <c r="AO79" i="7"/>
  <c r="AN79" i="7"/>
  <c r="AM79" i="7"/>
  <c r="AL79" i="7"/>
  <c r="AP78" i="7"/>
  <c r="AO78" i="7"/>
  <c r="AN78" i="7"/>
  <c r="AM78" i="7"/>
  <c r="AL78" i="7"/>
  <c r="AP77" i="7"/>
  <c r="AO77" i="7"/>
  <c r="AN77" i="7"/>
  <c r="AM77" i="7"/>
  <c r="AL77" i="7"/>
  <c r="AP76" i="7"/>
  <c r="AO76" i="7"/>
  <c r="AN76" i="7"/>
  <c r="AM76" i="7"/>
  <c r="AL76" i="7"/>
  <c r="AP75" i="7"/>
  <c r="AO75" i="7"/>
  <c r="AN75" i="7"/>
  <c r="AM75" i="7"/>
  <c r="AL75" i="7"/>
  <c r="AP74" i="7"/>
  <c r="AO74" i="7"/>
  <c r="AN74" i="7"/>
  <c r="AM74" i="7"/>
  <c r="AL74" i="7"/>
  <c r="AP73" i="7"/>
  <c r="AO73" i="7"/>
  <c r="AN73" i="7"/>
  <c r="AM73" i="7"/>
  <c r="AL73" i="7"/>
  <c r="AP72" i="7"/>
  <c r="AO72" i="7"/>
  <c r="AN72" i="7"/>
  <c r="AM72" i="7"/>
  <c r="AL72" i="7"/>
  <c r="AP71" i="7"/>
  <c r="AO71" i="7"/>
  <c r="AN71" i="7"/>
  <c r="AM71" i="7"/>
  <c r="AL71" i="7"/>
  <c r="AP70" i="7"/>
  <c r="AO70" i="7"/>
  <c r="AN70" i="7"/>
  <c r="AM70" i="7"/>
  <c r="AL70" i="7"/>
  <c r="AP69" i="7"/>
  <c r="AO69" i="7"/>
  <c r="AN69" i="7"/>
  <c r="AM69" i="7"/>
  <c r="AL69" i="7"/>
  <c r="AP68" i="7"/>
  <c r="AO68" i="7"/>
  <c r="AN68" i="7"/>
  <c r="AM68" i="7"/>
  <c r="AL68" i="7"/>
  <c r="AP67" i="7"/>
  <c r="AO67" i="7"/>
  <c r="AN67" i="7"/>
  <c r="AM67" i="7"/>
  <c r="AL67" i="7"/>
  <c r="AP66" i="7"/>
  <c r="AO66" i="7"/>
  <c r="AN66" i="7"/>
  <c r="AM66" i="7"/>
  <c r="AL66" i="7"/>
  <c r="AP65" i="7"/>
  <c r="AO65" i="7"/>
  <c r="AN65" i="7"/>
  <c r="AM65" i="7"/>
  <c r="AL65" i="7"/>
  <c r="AP64" i="7"/>
  <c r="AO64" i="7"/>
  <c r="AN64" i="7"/>
  <c r="AM64" i="7"/>
  <c r="AL64" i="7"/>
  <c r="AP63" i="7"/>
  <c r="AO63" i="7"/>
  <c r="AN63" i="7"/>
  <c r="AM63" i="7"/>
  <c r="AL63" i="7"/>
  <c r="AP62" i="7"/>
  <c r="AO62" i="7"/>
  <c r="AN62" i="7"/>
  <c r="AM62" i="7"/>
  <c r="AL62" i="7"/>
  <c r="AP61" i="7"/>
  <c r="AO61" i="7"/>
  <c r="AN61" i="7"/>
  <c r="AM61" i="7"/>
  <c r="AL61" i="7"/>
  <c r="AP60" i="7"/>
  <c r="AO60" i="7"/>
  <c r="AN60" i="7"/>
  <c r="AM60" i="7"/>
  <c r="AL60" i="7"/>
  <c r="AP59" i="7"/>
  <c r="AO59" i="7"/>
  <c r="AN59" i="7"/>
  <c r="AM59" i="7"/>
  <c r="AL59" i="7"/>
  <c r="AP58" i="7"/>
  <c r="AO58" i="7"/>
  <c r="AN58" i="7"/>
  <c r="AM58" i="7"/>
  <c r="AL58" i="7"/>
  <c r="AP57" i="7"/>
  <c r="AO57" i="7"/>
  <c r="AN57" i="7"/>
  <c r="AM57" i="7"/>
  <c r="AL57" i="7"/>
  <c r="AP56" i="7"/>
  <c r="AO56" i="7"/>
  <c r="AN56" i="7"/>
  <c r="AM56" i="7"/>
  <c r="AL56" i="7"/>
  <c r="AP55" i="7"/>
  <c r="AO55" i="7"/>
  <c r="AN55" i="7"/>
  <c r="AM55" i="7"/>
  <c r="AL55" i="7"/>
  <c r="AP54" i="7"/>
  <c r="AO54" i="7"/>
  <c r="AN54" i="7"/>
  <c r="AM54" i="7"/>
  <c r="AL54" i="7"/>
  <c r="AP53" i="7"/>
  <c r="AO53" i="7"/>
  <c r="AN53" i="7"/>
  <c r="AM53" i="7"/>
  <c r="AL53" i="7"/>
  <c r="AP52" i="7"/>
  <c r="AO52" i="7"/>
  <c r="AN52" i="7"/>
  <c r="AM52" i="7"/>
  <c r="AL52" i="7"/>
  <c r="AP51" i="7"/>
  <c r="AO51" i="7"/>
  <c r="AN51" i="7"/>
  <c r="AM51" i="7"/>
  <c r="AL51" i="7"/>
  <c r="AP50" i="7"/>
  <c r="AO50" i="7"/>
  <c r="AN50" i="7"/>
  <c r="AM50" i="7"/>
  <c r="AL50" i="7"/>
  <c r="AP49" i="7"/>
  <c r="AO49" i="7"/>
  <c r="AN49" i="7"/>
  <c r="AM49" i="7"/>
  <c r="AL49" i="7"/>
  <c r="AP48" i="7"/>
  <c r="AO48" i="7"/>
  <c r="AN48" i="7"/>
  <c r="AM48" i="7"/>
  <c r="AL48" i="7"/>
  <c r="AP47" i="7"/>
  <c r="AO47" i="7"/>
  <c r="AN47" i="7"/>
  <c r="AM47" i="7"/>
  <c r="AL47" i="7"/>
  <c r="AP46" i="7"/>
  <c r="AO46" i="7"/>
  <c r="AN46" i="7"/>
  <c r="AM46" i="7"/>
  <c r="AL46" i="7"/>
  <c r="AP45" i="7"/>
  <c r="AO45" i="7"/>
  <c r="AN45" i="7"/>
  <c r="AM45" i="7"/>
  <c r="AL45" i="7"/>
  <c r="AP44" i="7"/>
  <c r="AO44" i="7"/>
  <c r="AN44" i="7"/>
  <c r="AM44" i="7"/>
  <c r="AL44" i="7"/>
  <c r="AP43" i="7"/>
  <c r="AO43" i="7"/>
  <c r="AN43" i="7"/>
  <c r="AM43" i="7"/>
  <c r="AL43" i="7"/>
  <c r="AP42" i="7"/>
  <c r="AO42" i="7"/>
  <c r="AN42" i="7"/>
  <c r="AM42" i="7"/>
  <c r="AL42" i="7"/>
  <c r="AP41" i="7"/>
  <c r="AO41" i="7"/>
  <c r="AN41" i="7"/>
  <c r="AM41" i="7"/>
  <c r="AL41" i="7"/>
  <c r="AP40" i="7"/>
  <c r="AO40" i="7"/>
  <c r="AN40" i="7"/>
  <c r="AM40" i="7"/>
  <c r="AL40" i="7"/>
  <c r="AP39" i="7"/>
  <c r="AO39" i="7"/>
  <c r="AN39" i="7"/>
  <c r="AM39" i="7"/>
  <c r="AL39" i="7"/>
  <c r="AP38" i="7"/>
  <c r="AO38" i="7"/>
  <c r="AN38" i="7"/>
  <c r="AM38" i="7"/>
  <c r="AL38" i="7"/>
  <c r="AP37" i="7"/>
  <c r="AO37" i="7"/>
  <c r="AN37" i="7"/>
  <c r="AM37" i="7"/>
  <c r="AL37" i="7"/>
  <c r="AP36" i="7"/>
  <c r="AO36" i="7"/>
  <c r="AN36" i="7"/>
  <c r="AM36" i="7"/>
  <c r="AL36" i="7"/>
  <c r="AP35" i="7"/>
  <c r="AO35" i="7"/>
  <c r="AN35" i="7"/>
  <c r="AM35" i="7"/>
  <c r="AL35" i="7"/>
  <c r="AP34" i="7"/>
  <c r="AO34" i="7"/>
  <c r="AN34" i="7"/>
  <c r="AM34" i="7"/>
  <c r="AL34" i="7"/>
  <c r="AP33" i="7"/>
  <c r="AO33" i="7"/>
  <c r="AN33" i="7"/>
  <c r="AM33" i="7"/>
  <c r="AL33" i="7"/>
  <c r="AP32" i="7"/>
  <c r="AO32" i="7"/>
  <c r="AN32" i="7"/>
  <c r="AM32" i="7"/>
  <c r="AL32" i="7"/>
  <c r="AP31" i="7"/>
  <c r="AO31" i="7"/>
  <c r="AN31" i="7"/>
  <c r="AM31" i="7"/>
  <c r="AL31" i="7"/>
  <c r="AP30" i="7"/>
  <c r="AO30" i="7"/>
  <c r="AN30" i="7"/>
  <c r="AM30" i="7"/>
  <c r="AL30" i="7"/>
  <c r="AP29" i="7"/>
  <c r="AO29" i="7"/>
  <c r="AN29" i="7"/>
  <c r="AM29" i="7"/>
  <c r="AL29" i="7"/>
  <c r="AP28" i="7"/>
  <c r="AO28" i="7"/>
  <c r="AN28" i="7"/>
  <c r="AM28" i="7"/>
  <c r="AL28" i="7"/>
  <c r="AP27" i="7"/>
  <c r="AO27" i="7"/>
  <c r="AN27" i="7"/>
  <c r="AM27" i="7"/>
  <c r="AL27" i="7"/>
  <c r="AP26" i="7"/>
  <c r="AO26" i="7"/>
  <c r="AN26" i="7"/>
  <c r="AM26" i="7"/>
  <c r="AL26" i="7"/>
  <c r="AP25" i="7"/>
  <c r="AO25" i="7"/>
  <c r="AN25" i="7"/>
  <c r="AM25" i="7"/>
  <c r="AL25" i="7"/>
  <c r="AP24" i="7"/>
  <c r="AO24" i="7"/>
  <c r="AN24" i="7"/>
  <c r="AM24" i="7"/>
  <c r="AL24" i="7"/>
  <c r="AP23" i="7"/>
  <c r="AO23" i="7"/>
  <c r="AN23" i="7"/>
  <c r="AM23" i="7"/>
  <c r="AL23" i="7"/>
  <c r="AP22" i="7"/>
  <c r="AO22" i="7"/>
  <c r="AN22" i="7"/>
  <c r="AM22" i="7"/>
  <c r="AL22" i="7"/>
  <c r="AP21" i="7"/>
  <c r="AO21" i="7"/>
  <c r="AN21" i="7"/>
  <c r="AM21" i="7"/>
  <c r="AL21" i="7"/>
  <c r="AP20" i="7"/>
  <c r="AO20" i="7"/>
  <c r="AN20" i="7"/>
  <c r="AM20" i="7"/>
  <c r="AL20" i="7"/>
  <c r="AP19" i="7"/>
  <c r="AO19" i="7"/>
  <c r="AN19" i="7"/>
  <c r="AM19" i="7"/>
  <c r="AL19" i="7"/>
  <c r="AP18" i="7"/>
  <c r="AO18" i="7"/>
  <c r="AN18" i="7"/>
  <c r="AM18" i="7"/>
  <c r="AL18" i="7"/>
  <c r="AP17" i="7"/>
  <c r="AO17" i="7"/>
  <c r="AN17" i="7"/>
  <c r="AM17" i="7"/>
  <c r="AL17" i="7"/>
  <c r="AP16" i="7"/>
  <c r="AO16" i="7"/>
  <c r="AN16" i="7"/>
  <c r="AM16" i="7"/>
  <c r="AL16" i="7"/>
  <c r="AP15" i="7"/>
  <c r="AO15" i="7"/>
  <c r="AN15" i="7"/>
  <c r="AM15" i="7"/>
  <c r="AL15" i="7"/>
  <c r="AP14" i="7"/>
  <c r="AO14" i="7"/>
  <c r="AN14" i="7"/>
  <c r="AM14" i="7"/>
  <c r="AL14" i="7"/>
  <c r="AP13" i="7"/>
  <c r="AO13" i="7"/>
  <c r="AN13" i="7"/>
  <c r="AM13" i="7"/>
  <c r="AL13" i="7"/>
  <c r="AP12" i="7"/>
  <c r="AO12" i="7"/>
  <c r="AN12" i="7"/>
  <c r="AM12" i="7"/>
  <c r="AL12" i="7"/>
  <c r="AP11" i="7"/>
  <c r="AO11" i="7"/>
  <c r="AN11" i="7"/>
  <c r="AM11" i="7"/>
  <c r="AL11" i="7"/>
  <c r="AP10" i="7"/>
  <c r="AO10" i="7"/>
  <c r="AN10" i="7"/>
  <c r="AM10" i="7"/>
  <c r="AL10" i="7"/>
  <c r="AP9" i="7"/>
  <c r="AO9" i="7"/>
  <c r="AN9" i="7"/>
  <c r="AM9" i="7"/>
  <c r="AL9" i="7"/>
  <c r="AG104" i="7"/>
  <c r="AF104" i="7"/>
  <c r="AE104" i="7"/>
  <c r="AD104" i="7"/>
  <c r="AC104" i="7"/>
  <c r="AB104" i="7"/>
  <c r="AG103" i="7"/>
  <c r="AF103" i="7"/>
  <c r="AE103" i="7"/>
  <c r="AD103" i="7"/>
  <c r="AC103" i="7"/>
  <c r="AB103" i="7"/>
  <c r="AG102" i="7"/>
  <c r="AF102" i="7"/>
  <c r="AE102" i="7"/>
  <c r="AD102" i="7"/>
  <c r="AC102" i="7"/>
  <c r="AB102" i="7"/>
  <c r="AG101" i="7"/>
  <c r="AF101" i="7"/>
  <c r="AE101" i="7"/>
  <c r="AD101" i="7"/>
  <c r="AC101" i="7"/>
  <c r="AB101" i="7"/>
  <c r="AG100" i="7"/>
  <c r="AF100" i="7"/>
  <c r="AE100" i="7"/>
  <c r="AD100" i="7"/>
  <c r="AC100" i="7"/>
  <c r="AB100" i="7"/>
  <c r="AG99" i="7"/>
  <c r="AF99" i="7"/>
  <c r="AE99" i="7"/>
  <c r="AD99" i="7"/>
  <c r="AC99" i="7"/>
  <c r="AB99" i="7"/>
  <c r="AG98" i="7"/>
  <c r="AF98" i="7"/>
  <c r="AE98" i="7"/>
  <c r="AD98" i="7"/>
  <c r="AC98" i="7"/>
  <c r="AB98" i="7"/>
  <c r="AG97" i="7"/>
  <c r="AF97" i="7"/>
  <c r="AE97" i="7"/>
  <c r="AD97" i="7"/>
  <c r="AC97" i="7"/>
  <c r="AB97" i="7"/>
  <c r="AG96" i="7"/>
  <c r="AF96" i="7"/>
  <c r="AE96" i="7"/>
  <c r="AD96" i="7"/>
  <c r="AC96" i="7"/>
  <c r="AB96" i="7"/>
  <c r="AG95" i="7"/>
  <c r="AF95" i="7"/>
  <c r="AE95" i="7"/>
  <c r="AD95" i="7"/>
  <c r="AC95" i="7"/>
  <c r="AB95" i="7"/>
  <c r="AG94" i="7"/>
  <c r="AF94" i="7"/>
  <c r="AE94" i="7"/>
  <c r="AD94" i="7"/>
  <c r="AC94" i="7"/>
  <c r="AB94" i="7"/>
  <c r="AG93" i="7"/>
  <c r="AF93" i="7"/>
  <c r="AE93" i="7"/>
  <c r="AD93" i="7"/>
  <c r="AC93" i="7"/>
  <c r="AB93" i="7"/>
  <c r="AG92" i="7"/>
  <c r="AF92" i="7"/>
  <c r="AE92" i="7"/>
  <c r="AD92" i="7"/>
  <c r="AC92" i="7"/>
  <c r="AB92" i="7"/>
  <c r="AG91" i="7"/>
  <c r="AF91" i="7"/>
  <c r="AE91" i="7"/>
  <c r="AD91" i="7"/>
  <c r="AC91" i="7"/>
  <c r="AB91" i="7"/>
  <c r="AG90" i="7"/>
  <c r="AF90" i="7"/>
  <c r="AE90" i="7"/>
  <c r="AD90" i="7"/>
  <c r="AC90" i="7"/>
  <c r="AB90" i="7"/>
  <c r="AG89" i="7"/>
  <c r="AF89" i="7"/>
  <c r="AE89" i="7"/>
  <c r="AD89" i="7"/>
  <c r="AC89" i="7"/>
  <c r="AB89" i="7"/>
  <c r="AG88" i="7"/>
  <c r="AF88" i="7"/>
  <c r="AE88" i="7"/>
  <c r="AD88" i="7"/>
  <c r="AC88" i="7"/>
  <c r="AB88" i="7"/>
  <c r="AG87" i="7"/>
  <c r="AF87" i="7"/>
  <c r="AE87" i="7"/>
  <c r="AD87" i="7"/>
  <c r="AC87" i="7"/>
  <c r="AB87" i="7"/>
  <c r="AG86" i="7"/>
  <c r="AF86" i="7"/>
  <c r="AE86" i="7"/>
  <c r="AD86" i="7"/>
  <c r="AC86" i="7"/>
  <c r="AB86" i="7"/>
  <c r="AG85" i="7"/>
  <c r="AF85" i="7"/>
  <c r="AE85" i="7"/>
  <c r="AD85" i="7"/>
  <c r="AC85" i="7"/>
  <c r="AB85" i="7"/>
  <c r="AG84" i="7"/>
  <c r="AF84" i="7"/>
  <c r="AE84" i="7"/>
  <c r="AD84" i="7"/>
  <c r="AC84" i="7"/>
  <c r="AB84" i="7"/>
  <c r="AG83" i="7"/>
  <c r="AF83" i="7"/>
  <c r="AE83" i="7"/>
  <c r="AD83" i="7"/>
  <c r="AC83" i="7"/>
  <c r="AB83" i="7"/>
  <c r="AG82" i="7"/>
  <c r="AF82" i="7"/>
  <c r="AE82" i="7"/>
  <c r="AD82" i="7"/>
  <c r="AC82" i="7"/>
  <c r="AB82" i="7"/>
  <c r="AG81" i="7"/>
  <c r="AF81" i="7"/>
  <c r="AE81" i="7"/>
  <c r="AD81" i="7"/>
  <c r="AC81" i="7"/>
  <c r="AB81" i="7"/>
  <c r="AG80" i="7"/>
  <c r="AF80" i="7"/>
  <c r="AE80" i="7"/>
  <c r="AD80" i="7"/>
  <c r="AC80" i="7"/>
  <c r="AB80" i="7"/>
  <c r="AG79" i="7"/>
  <c r="AF79" i="7"/>
  <c r="AE79" i="7"/>
  <c r="AD79" i="7"/>
  <c r="AC79" i="7"/>
  <c r="AB79" i="7"/>
  <c r="AG78" i="7"/>
  <c r="AF78" i="7"/>
  <c r="AE78" i="7"/>
  <c r="AD78" i="7"/>
  <c r="AC78" i="7"/>
  <c r="AB78" i="7"/>
  <c r="AG77" i="7"/>
  <c r="AF77" i="7"/>
  <c r="AE77" i="7"/>
  <c r="AD77" i="7"/>
  <c r="AC77" i="7"/>
  <c r="AB77" i="7"/>
  <c r="AG76" i="7"/>
  <c r="AF76" i="7"/>
  <c r="AE76" i="7"/>
  <c r="AD76" i="7"/>
  <c r="AC76" i="7"/>
  <c r="AB76" i="7"/>
  <c r="AG75" i="7"/>
  <c r="AF75" i="7"/>
  <c r="AE75" i="7"/>
  <c r="AD75" i="7"/>
  <c r="AC75" i="7"/>
  <c r="AB75" i="7"/>
  <c r="AG74" i="7"/>
  <c r="AF74" i="7"/>
  <c r="AE74" i="7"/>
  <c r="AD74" i="7"/>
  <c r="AC74" i="7"/>
  <c r="AB74" i="7"/>
  <c r="AG73" i="7"/>
  <c r="AF73" i="7"/>
  <c r="AE73" i="7"/>
  <c r="AD73" i="7"/>
  <c r="AC73" i="7"/>
  <c r="AB73" i="7"/>
  <c r="AG72" i="7"/>
  <c r="AF72" i="7"/>
  <c r="AE72" i="7"/>
  <c r="AD72" i="7"/>
  <c r="AC72" i="7"/>
  <c r="AB72" i="7"/>
  <c r="AG71" i="7"/>
  <c r="AF71" i="7"/>
  <c r="AE71" i="7"/>
  <c r="AD71" i="7"/>
  <c r="AC71" i="7"/>
  <c r="AB71" i="7"/>
  <c r="AG70" i="7"/>
  <c r="AF70" i="7"/>
  <c r="AE70" i="7"/>
  <c r="AD70" i="7"/>
  <c r="AC70" i="7"/>
  <c r="AB70" i="7"/>
  <c r="AG69" i="7"/>
  <c r="AF69" i="7"/>
  <c r="AE69" i="7"/>
  <c r="AD69" i="7"/>
  <c r="AC69" i="7"/>
  <c r="AB69" i="7"/>
  <c r="AG68" i="7"/>
  <c r="AF68" i="7"/>
  <c r="AE68" i="7"/>
  <c r="AD68" i="7"/>
  <c r="AC68" i="7"/>
  <c r="AB68" i="7"/>
  <c r="AG67" i="7"/>
  <c r="AF67" i="7"/>
  <c r="AE67" i="7"/>
  <c r="AD67" i="7"/>
  <c r="AC67" i="7"/>
  <c r="AB67" i="7"/>
  <c r="AG66" i="7"/>
  <c r="AF66" i="7"/>
  <c r="AE66" i="7"/>
  <c r="AD66" i="7"/>
  <c r="AC66" i="7"/>
  <c r="AB66" i="7"/>
  <c r="AG65" i="7"/>
  <c r="AF65" i="7"/>
  <c r="AE65" i="7"/>
  <c r="AD65" i="7"/>
  <c r="AC65" i="7"/>
  <c r="AB65" i="7"/>
  <c r="AG64" i="7"/>
  <c r="AF64" i="7"/>
  <c r="AE64" i="7"/>
  <c r="AD64" i="7"/>
  <c r="AC64" i="7"/>
  <c r="AB64" i="7"/>
  <c r="AG63" i="7"/>
  <c r="AF63" i="7"/>
  <c r="AE63" i="7"/>
  <c r="AD63" i="7"/>
  <c r="AC63" i="7"/>
  <c r="AB63" i="7"/>
  <c r="AG62" i="7"/>
  <c r="AF62" i="7"/>
  <c r="AE62" i="7"/>
  <c r="AD62" i="7"/>
  <c r="AC62" i="7"/>
  <c r="AB62" i="7"/>
  <c r="AG61" i="7"/>
  <c r="AF61" i="7"/>
  <c r="AE61" i="7"/>
  <c r="AD61" i="7"/>
  <c r="AC61" i="7"/>
  <c r="AB61" i="7"/>
  <c r="AG60" i="7"/>
  <c r="AF60" i="7"/>
  <c r="AE60" i="7"/>
  <c r="AD60" i="7"/>
  <c r="AC60" i="7"/>
  <c r="AB60" i="7"/>
  <c r="AG59" i="7"/>
  <c r="AF59" i="7"/>
  <c r="AE59" i="7"/>
  <c r="AD59" i="7"/>
  <c r="AC59" i="7"/>
  <c r="AB59" i="7"/>
  <c r="AG58" i="7"/>
  <c r="AF58" i="7"/>
  <c r="AE58" i="7"/>
  <c r="AD58" i="7"/>
  <c r="AC58" i="7"/>
  <c r="AB58" i="7"/>
  <c r="AG57" i="7"/>
  <c r="AF57" i="7"/>
  <c r="AE57" i="7"/>
  <c r="AD57" i="7"/>
  <c r="AC57" i="7"/>
  <c r="AB57" i="7"/>
  <c r="AG56" i="7"/>
  <c r="AF56" i="7"/>
  <c r="AE56" i="7"/>
  <c r="AD56" i="7"/>
  <c r="AC56" i="7"/>
  <c r="AB56" i="7"/>
  <c r="AG55" i="7"/>
  <c r="AF55" i="7"/>
  <c r="AE55" i="7"/>
  <c r="AD55" i="7"/>
  <c r="AC55" i="7"/>
  <c r="AB55" i="7"/>
  <c r="AG54" i="7"/>
  <c r="AF54" i="7"/>
  <c r="AE54" i="7"/>
  <c r="AD54" i="7"/>
  <c r="AC54" i="7"/>
  <c r="AB54" i="7"/>
  <c r="AG53" i="7"/>
  <c r="AF53" i="7"/>
  <c r="AE53" i="7"/>
  <c r="AD53" i="7"/>
  <c r="AC53" i="7"/>
  <c r="AB53" i="7"/>
  <c r="AG52" i="7"/>
  <c r="AF52" i="7"/>
  <c r="AE52" i="7"/>
  <c r="AD52" i="7"/>
  <c r="AC52" i="7"/>
  <c r="AB52" i="7"/>
  <c r="AG51" i="7"/>
  <c r="AF51" i="7"/>
  <c r="AE51" i="7"/>
  <c r="AD51" i="7"/>
  <c r="AC51" i="7"/>
  <c r="AB51" i="7"/>
  <c r="AG50" i="7"/>
  <c r="AF50" i="7"/>
  <c r="AE50" i="7"/>
  <c r="AD50" i="7"/>
  <c r="AC50" i="7"/>
  <c r="AB50" i="7"/>
  <c r="AG49" i="7"/>
  <c r="AF49" i="7"/>
  <c r="AE49" i="7"/>
  <c r="AD49" i="7"/>
  <c r="AC49" i="7"/>
  <c r="AB49" i="7"/>
  <c r="AG48" i="7"/>
  <c r="AF48" i="7"/>
  <c r="AE48" i="7"/>
  <c r="AD48" i="7"/>
  <c r="AC48" i="7"/>
  <c r="AB48" i="7"/>
  <c r="AG47" i="7"/>
  <c r="AF47" i="7"/>
  <c r="AE47" i="7"/>
  <c r="AD47" i="7"/>
  <c r="AC47" i="7"/>
  <c r="AB47" i="7"/>
  <c r="AG46" i="7"/>
  <c r="AF46" i="7"/>
  <c r="AE46" i="7"/>
  <c r="AD46" i="7"/>
  <c r="AC46" i="7"/>
  <c r="AB46" i="7"/>
  <c r="AG45" i="7"/>
  <c r="AF45" i="7"/>
  <c r="AE45" i="7"/>
  <c r="AD45" i="7"/>
  <c r="AC45" i="7"/>
  <c r="AB45" i="7"/>
  <c r="AG44" i="7"/>
  <c r="AF44" i="7"/>
  <c r="AE44" i="7"/>
  <c r="AD44" i="7"/>
  <c r="AC44" i="7"/>
  <c r="AB44" i="7"/>
  <c r="AG43" i="7"/>
  <c r="AF43" i="7"/>
  <c r="AE43" i="7"/>
  <c r="AD43" i="7"/>
  <c r="AC43" i="7"/>
  <c r="AB43" i="7"/>
  <c r="AG42" i="7"/>
  <c r="AF42" i="7"/>
  <c r="AE42" i="7"/>
  <c r="AD42" i="7"/>
  <c r="AC42" i="7"/>
  <c r="AB42" i="7"/>
  <c r="AG41" i="7"/>
  <c r="AF41" i="7"/>
  <c r="AE41" i="7"/>
  <c r="AD41" i="7"/>
  <c r="AC41" i="7"/>
  <c r="AB41" i="7"/>
  <c r="AG40" i="7"/>
  <c r="AF40" i="7"/>
  <c r="AE40" i="7"/>
  <c r="AD40" i="7"/>
  <c r="AC40" i="7"/>
  <c r="AB40" i="7"/>
  <c r="AG39" i="7"/>
  <c r="AF39" i="7"/>
  <c r="AE39" i="7"/>
  <c r="AD39" i="7"/>
  <c r="AC39" i="7"/>
  <c r="AB39" i="7"/>
  <c r="AG38" i="7"/>
  <c r="AF38" i="7"/>
  <c r="AE38" i="7"/>
  <c r="AD38" i="7"/>
  <c r="AC38" i="7"/>
  <c r="AB38" i="7"/>
  <c r="AG37" i="7"/>
  <c r="AF37" i="7"/>
  <c r="AE37" i="7"/>
  <c r="AD37" i="7"/>
  <c r="AC37" i="7"/>
  <c r="AB37" i="7"/>
  <c r="AG36" i="7"/>
  <c r="AF36" i="7"/>
  <c r="AE36" i="7"/>
  <c r="AD36" i="7"/>
  <c r="AC36" i="7"/>
  <c r="AB36" i="7"/>
  <c r="AG35" i="7"/>
  <c r="AF35" i="7"/>
  <c r="AE35" i="7"/>
  <c r="AD35" i="7"/>
  <c r="AC35" i="7"/>
  <c r="AB35" i="7"/>
  <c r="AG34" i="7"/>
  <c r="AF34" i="7"/>
  <c r="AE34" i="7"/>
  <c r="AD34" i="7"/>
  <c r="AC34" i="7"/>
  <c r="AB34" i="7"/>
  <c r="AG33" i="7"/>
  <c r="AF33" i="7"/>
  <c r="AE33" i="7"/>
  <c r="AD33" i="7"/>
  <c r="AC33" i="7"/>
  <c r="AB33" i="7"/>
  <c r="AG32" i="7"/>
  <c r="AF32" i="7"/>
  <c r="AE32" i="7"/>
  <c r="AD32" i="7"/>
  <c r="AC32" i="7"/>
  <c r="AB32" i="7"/>
  <c r="AG31" i="7"/>
  <c r="AF31" i="7"/>
  <c r="AE31" i="7"/>
  <c r="AD31" i="7"/>
  <c r="AC31" i="7"/>
  <c r="AB31" i="7"/>
  <c r="AG30" i="7"/>
  <c r="AF30" i="7"/>
  <c r="AE30" i="7"/>
  <c r="AD30" i="7"/>
  <c r="AC30" i="7"/>
  <c r="AB30" i="7"/>
  <c r="AG29" i="7"/>
  <c r="AF29" i="7"/>
  <c r="AE29" i="7"/>
  <c r="AD29" i="7"/>
  <c r="AC29" i="7"/>
  <c r="AB29" i="7"/>
  <c r="AG28" i="7"/>
  <c r="AF28" i="7"/>
  <c r="AE28" i="7"/>
  <c r="AD28" i="7"/>
  <c r="AC28" i="7"/>
  <c r="AB28" i="7"/>
  <c r="AG27" i="7"/>
  <c r="AF27" i="7"/>
  <c r="AE27" i="7"/>
  <c r="AD27" i="7"/>
  <c r="AC27" i="7"/>
  <c r="AB27" i="7"/>
  <c r="AG26" i="7"/>
  <c r="AF26" i="7"/>
  <c r="AE26" i="7"/>
  <c r="AD26" i="7"/>
  <c r="AC26" i="7"/>
  <c r="AB26" i="7"/>
  <c r="AG25" i="7"/>
  <c r="AF25" i="7"/>
  <c r="AE25" i="7"/>
  <c r="AD25" i="7"/>
  <c r="AC25" i="7"/>
  <c r="AB25" i="7"/>
  <c r="AG24" i="7"/>
  <c r="AF24" i="7"/>
  <c r="AE24" i="7"/>
  <c r="AD24" i="7"/>
  <c r="AC24" i="7"/>
  <c r="AB24" i="7"/>
  <c r="AG23" i="7"/>
  <c r="AF23" i="7"/>
  <c r="AE23" i="7"/>
  <c r="AD23" i="7"/>
  <c r="AC23" i="7"/>
  <c r="AB23" i="7"/>
  <c r="AG22" i="7"/>
  <c r="AF22" i="7"/>
  <c r="AE22" i="7"/>
  <c r="AD22" i="7"/>
  <c r="AC22" i="7"/>
  <c r="AB22" i="7"/>
  <c r="AG21" i="7"/>
  <c r="AF21" i="7"/>
  <c r="AE21" i="7"/>
  <c r="AD21" i="7"/>
  <c r="AC21" i="7"/>
  <c r="AB21" i="7"/>
  <c r="AG20" i="7"/>
  <c r="AF20" i="7"/>
  <c r="AE20" i="7"/>
  <c r="AD20" i="7"/>
  <c r="AC20" i="7"/>
  <c r="AB20" i="7"/>
  <c r="AG19" i="7"/>
  <c r="AF19" i="7"/>
  <c r="AE19" i="7"/>
  <c r="AD19" i="7"/>
  <c r="AC19" i="7"/>
  <c r="AB19" i="7"/>
  <c r="AG18" i="7"/>
  <c r="AF18" i="7"/>
  <c r="AE18" i="7"/>
  <c r="AD18" i="7"/>
  <c r="AC18" i="7"/>
  <c r="AB18" i="7"/>
  <c r="AG17" i="7"/>
  <c r="AF17" i="7"/>
  <c r="AE17" i="7"/>
  <c r="AD17" i="7"/>
  <c r="AC17" i="7"/>
  <c r="AB17" i="7"/>
  <c r="AG16" i="7"/>
  <c r="AF16" i="7"/>
  <c r="AE16" i="7"/>
  <c r="AD16" i="7"/>
  <c r="AC16" i="7"/>
  <c r="AB16" i="7"/>
  <c r="AG15" i="7"/>
  <c r="AF15" i="7"/>
  <c r="AE15" i="7"/>
  <c r="AD15" i="7"/>
  <c r="AC15" i="7"/>
  <c r="AB15" i="7"/>
  <c r="AG14" i="7"/>
  <c r="AF14" i="7"/>
  <c r="AE14" i="7"/>
  <c r="AD14" i="7"/>
  <c r="AC14" i="7"/>
  <c r="AB14" i="7"/>
  <c r="AG13" i="7"/>
  <c r="AF13" i="7"/>
  <c r="AE13" i="7"/>
  <c r="AD13" i="7"/>
  <c r="AC13" i="7"/>
  <c r="AB13" i="7"/>
  <c r="AG12" i="7"/>
  <c r="AF12" i="7"/>
  <c r="AE12" i="7"/>
  <c r="AD12" i="7"/>
  <c r="AC12" i="7"/>
  <c r="AB12" i="7"/>
  <c r="AG11" i="7"/>
  <c r="AF11" i="7"/>
  <c r="AE11" i="7"/>
  <c r="AD11" i="7"/>
  <c r="AC11" i="7"/>
  <c r="AB11" i="7"/>
  <c r="AG10" i="7"/>
  <c r="AF10" i="7"/>
  <c r="AE10" i="7"/>
  <c r="AD10" i="7"/>
  <c r="AC10" i="7"/>
  <c r="AB10" i="7"/>
  <c r="AG9" i="7"/>
  <c r="AF9" i="7"/>
  <c r="AE9" i="7"/>
  <c r="AD9" i="7"/>
  <c r="AC9" i="7"/>
  <c r="AB9" i="7"/>
  <c r="X104" i="7"/>
  <c r="W104" i="7"/>
  <c r="V104" i="7"/>
  <c r="U104" i="7"/>
  <c r="T104" i="7"/>
  <c r="X103" i="7"/>
  <c r="W103" i="7"/>
  <c r="V103" i="7"/>
  <c r="U103" i="7"/>
  <c r="T103" i="7"/>
  <c r="X102" i="7"/>
  <c r="W102" i="7"/>
  <c r="V102" i="7"/>
  <c r="U102" i="7"/>
  <c r="T102" i="7"/>
  <c r="X101" i="7"/>
  <c r="W101" i="7"/>
  <c r="V101" i="7"/>
  <c r="U101" i="7"/>
  <c r="T101" i="7"/>
  <c r="X100" i="7"/>
  <c r="W100" i="7"/>
  <c r="V100" i="7"/>
  <c r="U100" i="7"/>
  <c r="T100" i="7"/>
  <c r="X99" i="7"/>
  <c r="W99" i="7"/>
  <c r="V99" i="7"/>
  <c r="U99" i="7"/>
  <c r="T99" i="7"/>
  <c r="X98" i="7"/>
  <c r="W98" i="7"/>
  <c r="V98" i="7"/>
  <c r="U98" i="7"/>
  <c r="T98" i="7"/>
  <c r="X97" i="7"/>
  <c r="W97" i="7"/>
  <c r="V97" i="7"/>
  <c r="U97" i="7"/>
  <c r="T97" i="7"/>
  <c r="X96" i="7"/>
  <c r="W96" i="7"/>
  <c r="V96" i="7"/>
  <c r="U96" i="7"/>
  <c r="T96" i="7"/>
  <c r="X95" i="7"/>
  <c r="W95" i="7"/>
  <c r="V95" i="7"/>
  <c r="U95" i="7"/>
  <c r="T95" i="7"/>
  <c r="X94" i="7"/>
  <c r="W94" i="7"/>
  <c r="V94" i="7"/>
  <c r="U94" i="7"/>
  <c r="T94" i="7"/>
  <c r="X93" i="7"/>
  <c r="W93" i="7"/>
  <c r="V93" i="7"/>
  <c r="U93" i="7"/>
  <c r="T93" i="7"/>
  <c r="X92" i="7"/>
  <c r="W92" i="7"/>
  <c r="V92" i="7"/>
  <c r="U92" i="7"/>
  <c r="T92" i="7"/>
  <c r="X91" i="7"/>
  <c r="W91" i="7"/>
  <c r="V91" i="7"/>
  <c r="U91" i="7"/>
  <c r="T91" i="7"/>
  <c r="X90" i="7"/>
  <c r="W90" i="7"/>
  <c r="V90" i="7"/>
  <c r="U90" i="7"/>
  <c r="T90" i="7"/>
  <c r="X89" i="7"/>
  <c r="W89" i="7"/>
  <c r="V89" i="7"/>
  <c r="U89" i="7"/>
  <c r="T89" i="7"/>
  <c r="X88" i="7"/>
  <c r="W88" i="7"/>
  <c r="V88" i="7"/>
  <c r="U88" i="7"/>
  <c r="T88" i="7"/>
  <c r="X87" i="7"/>
  <c r="W87" i="7"/>
  <c r="V87" i="7"/>
  <c r="U87" i="7"/>
  <c r="T87" i="7"/>
  <c r="X86" i="7"/>
  <c r="W86" i="7"/>
  <c r="V86" i="7"/>
  <c r="U86" i="7"/>
  <c r="T86" i="7"/>
  <c r="X85" i="7"/>
  <c r="W85" i="7"/>
  <c r="V85" i="7"/>
  <c r="U85" i="7"/>
  <c r="T85" i="7"/>
  <c r="X84" i="7"/>
  <c r="W84" i="7"/>
  <c r="V84" i="7"/>
  <c r="U84" i="7"/>
  <c r="T84" i="7"/>
  <c r="X83" i="7"/>
  <c r="W83" i="7"/>
  <c r="V83" i="7"/>
  <c r="U83" i="7"/>
  <c r="T83" i="7"/>
  <c r="X82" i="7"/>
  <c r="W82" i="7"/>
  <c r="V82" i="7"/>
  <c r="U82" i="7"/>
  <c r="T82" i="7"/>
  <c r="X81" i="7"/>
  <c r="W81" i="7"/>
  <c r="V81" i="7"/>
  <c r="U81" i="7"/>
  <c r="T81" i="7"/>
  <c r="X80" i="7"/>
  <c r="W80" i="7"/>
  <c r="V80" i="7"/>
  <c r="U80" i="7"/>
  <c r="T80" i="7"/>
  <c r="X79" i="7"/>
  <c r="W79" i="7"/>
  <c r="V79" i="7"/>
  <c r="U79" i="7"/>
  <c r="T79" i="7"/>
  <c r="X78" i="7"/>
  <c r="W78" i="7"/>
  <c r="V78" i="7"/>
  <c r="U78" i="7"/>
  <c r="T78" i="7"/>
  <c r="X77" i="7"/>
  <c r="W77" i="7"/>
  <c r="V77" i="7"/>
  <c r="U77" i="7"/>
  <c r="T77" i="7"/>
  <c r="X76" i="7"/>
  <c r="W76" i="7"/>
  <c r="V76" i="7"/>
  <c r="U76" i="7"/>
  <c r="T76" i="7"/>
  <c r="X75" i="7"/>
  <c r="W75" i="7"/>
  <c r="V75" i="7"/>
  <c r="U75" i="7"/>
  <c r="T75" i="7"/>
  <c r="X74" i="7"/>
  <c r="W74" i="7"/>
  <c r="V74" i="7"/>
  <c r="U74" i="7"/>
  <c r="T74" i="7"/>
  <c r="X73" i="7"/>
  <c r="W73" i="7"/>
  <c r="V73" i="7"/>
  <c r="U73" i="7"/>
  <c r="T73" i="7"/>
  <c r="X72" i="7"/>
  <c r="W72" i="7"/>
  <c r="V72" i="7"/>
  <c r="U72" i="7"/>
  <c r="T72" i="7"/>
  <c r="X71" i="7"/>
  <c r="W71" i="7"/>
  <c r="V71" i="7"/>
  <c r="U71" i="7"/>
  <c r="T71" i="7"/>
  <c r="X70" i="7"/>
  <c r="W70" i="7"/>
  <c r="V70" i="7"/>
  <c r="U70" i="7"/>
  <c r="T70" i="7"/>
  <c r="X69" i="7"/>
  <c r="W69" i="7"/>
  <c r="V69" i="7"/>
  <c r="U69" i="7"/>
  <c r="T69" i="7"/>
  <c r="X68" i="7"/>
  <c r="W68" i="7"/>
  <c r="V68" i="7"/>
  <c r="U68" i="7"/>
  <c r="T68" i="7"/>
  <c r="X67" i="7"/>
  <c r="W67" i="7"/>
  <c r="V67" i="7"/>
  <c r="U67" i="7"/>
  <c r="T67" i="7"/>
  <c r="X66" i="7"/>
  <c r="W66" i="7"/>
  <c r="V66" i="7"/>
  <c r="U66" i="7"/>
  <c r="T66" i="7"/>
  <c r="X65" i="7"/>
  <c r="W65" i="7"/>
  <c r="V65" i="7"/>
  <c r="U65" i="7"/>
  <c r="T65" i="7"/>
  <c r="X64" i="7"/>
  <c r="W64" i="7"/>
  <c r="V64" i="7"/>
  <c r="U64" i="7"/>
  <c r="T64" i="7"/>
  <c r="X63" i="7"/>
  <c r="W63" i="7"/>
  <c r="V63" i="7"/>
  <c r="U63" i="7"/>
  <c r="T63" i="7"/>
  <c r="X62" i="7"/>
  <c r="W62" i="7"/>
  <c r="V62" i="7"/>
  <c r="U62" i="7"/>
  <c r="T62" i="7"/>
  <c r="X61" i="7"/>
  <c r="W61" i="7"/>
  <c r="V61" i="7"/>
  <c r="U61" i="7"/>
  <c r="T61" i="7"/>
  <c r="X60" i="7"/>
  <c r="W60" i="7"/>
  <c r="V60" i="7"/>
  <c r="U60" i="7"/>
  <c r="T60" i="7"/>
  <c r="X59" i="7"/>
  <c r="W59" i="7"/>
  <c r="V59" i="7"/>
  <c r="U59" i="7"/>
  <c r="T59" i="7"/>
  <c r="X58" i="7"/>
  <c r="W58" i="7"/>
  <c r="V58" i="7"/>
  <c r="U58" i="7"/>
  <c r="T58" i="7"/>
  <c r="X57" i="7"/>
  <c r="W57" i="7"/>
  <c r="V57" i="7"/>
  <c r="U57" i="7"/>
  <c r="T57" i="7"/>
  <c r="X56" i="7"/>
  <c r="W56" i="7"/>
  <c r="V56" i="7"/>
  <c r="U56" i="7"/>
  <c r="T56" i="7"/>
  <c r="X55" i="7"/>
  <c r="W55" i="7"/>
  <c r="V55" i="7"/>
  <c r="U55" i="7"/>
  <c r="T55" i="7"/>
  <c r="X54" i="7"/>
  <c r="W54" i="7"/>
  <c r="V54" i="7"/>
  <c r="U54" i="7"/>
  <c r="T54" i="7"/>
  <c r="X53" i="7"/>
  <c r="W53" i="7"/>
  <c r="V53" i="7"/>
  <c r="U53" i="7"/>
  <c r="T53" i="7"/>
  <c r="X52" i="7"/>
  <c r="W52" i="7"/>
  <c r="V52" i="7"/>
  <c r="U52" i="7"/>
  <c r="T52" i="7"/>
  <c r="X51" i="7"/>
  <c r="W51" i="7"/>
  <c r="V51" i="7"/>
  <c r="U51" i="7"/>
  <c r="T51" i="7"/>
  <c r="X50" i="7"/>
  <c r="W50" i="7"/>
  <c r="V50" i="7"/>
  <c r="U50" i="7"/>
  <c r="T50" i="7"/>
  <c r="X49" i="7"/>
  <c r="W49" i="7"/>
  <c r="V49" i="7"/>
  <c r="U49" i="7"/>
  <c r="T49" i="7"/>
  <c r="X48" i="7"/>
  <c r="W48" i="7"/>
  <c r="V48" i="7"/>
  <c r="U48" i="7"/>
  <c r="T48" i="7"/>
  <c r="X47" i="7"/>
  <c r="W47" i="7"/>
  <c r="V47" i="7"/>
  <c r="U47" i="7"/>
  <c r="T47" i="7"/>
  <c r="X46" i="7"/>
  <c r="W46" i="7"/>
  <c r="V46" i="7"/>
  <c r="U46" i="7"/>
  <c r="T46" i="7"/>
  <c r="X45" i="7"/>
  <c r="W45" i="7"/>
  <c r="V45" i="7"/>
  <c r="U45" i="7"/>
  <c r="T45" i="7"/>
  <c r="X44" i="7"/>
  <c r="W44" i="7"/>
  <c r="V44" i="7"/>
  <c r="U44" i="7"/>
  <c r="T44" i="7"/>
  <c r="X43" i="7"/>
  <c r="W43" i="7"/>
  <c r="V43" i="7"/>
  <c r="U43" i="7"/>
  <c r="T43" i="7"/>
  <c r="X42" i="7"/>
  <c r="W42" i="7"/>
  <c r="V42" i="7"/>
  <c r="U42" i="7"/>
  <c r="T42" i="7"/>
  <c r="X41" i="7"/>
  <c r="W41" i="7"/>
  <c r="V41" i="7"/>
  <c r="U41" i="7"/>
  <c r="T41" i="7"/>
  <c r="X40" i="7"/>
  <c r="W40" i="7"/>
  <c r="V40" i="7"/>
  <c r="U40" i="7"/>
  <c r="T40" i="7"/>
  <c r="X39" i="7"/>
  <c r="W39" i="7"/>
  <c r="V39" i="7"/>
  <c r="U39" i="7"/>
  <c r="T39" i="7"/>
  <c r="X38" i="7"/>
  <c r="W38" i="7"/>
  <c r="V38" i="7"/>
  <c r="U38" i="7"/>
  <c r="T38" i="7"/>
  <c r="X37" i="7"/>
  <c r="W37" i="7"/>
  <c r="V37" i="7"/>
  <c r="U37" i="7"/>
  <c r="T37" i="7"/>
  <c r="X36" i="7"/>
  <c r="W36" i="7"/>
  <c r="V36" i="7"/>
  <c r="U36" i="7"/>
  <c r="T36" i="7"/>
  <c r="X35" i="7"/>
  <c r="W35" i="7"/>
  <c r="V35" i="7"/>
  <c r="U35" i="7"/>
  <c r="T35" i="7"/>
  <c r="X34" i="7"/>
  <c r="W34" i="7"/>
  <c r="V34" i="7"/>
  <c r="U34" i="7"/>
  <c r="T34" i="7"/>
  <c r="X33" i="7"/>
  <c r="W33" i="7"/>
  <c r="V33" i="7"/>
  <c r="U33" i="7"/>
  <c r="T33" i="7"/>
  <c r="X32" i="7"/>
  <c r="W32" i="7"/>
  <c r="V32" i="7"/>
  <c r="U32" i="7"/>
  <c r="T32" i="7"/>
  <c r="X31" i="7"/>
  <c r="W31" i="7"/>
  <c r="V31" i="7"/>
  <c r="U31" i="7"/>
  <c r="T31" i="7"/>
  <c r="X30" i="7"/>
  <c r="W30" i="7"/>
  <c r="V30" i="7"/>
  <c r="U30" i="7"/>
  <c r="T30" i="7"/>
  <c r="X29" i="7"/>
  <c r="W29" i="7"/>
  <c r="V29" i="7"/>
  <c r="U29" i="7"/>
  <c r="T29" i="7"/>
  <c r="X28" i="7"/>
  <c r="W28" i="7"/>
  <c r="V28" i="7"/>
  <c r="U28" i="7"/>
  <c r="T28" i="7"/>
  <c r="X27" i="7"/>
  <c r="W27" i="7"/>
  <c r="V27" i="7"/>
  <c r="U27" i="7"/>
  <c r="T27" i="7"/>
  <c r="X26" i="7"/>
  <c r="W26" i="7"/>
  <c r="V26" i="7"/>
  <c r="U26" i="7"/>
  <c r="T26" i="7"/>
  <c r="X25" i="7"/>
  <c r="W25" i="7"/>
  <c r="V25" i="7"/>
  <c r="U25" i="7"/>
  <c r="T25" i="7"/>
  <c r="X24" i="7"/>
  <c r="W24" i="7"/>
  <c r="V24" i="7"/>
  <c r="U24" i="7"/>
  <c r="T24" i="7"/>
  <c r="X23" i="7"/>
  <c r="W23" i="7"/>
  <c r="V23" i="7"/>
  <c r="U23" i="7"/>
  <c r="T23" i="7"/>
  <c r="X22" i="7"/>
  <c r="W22" i="7"/>
  <c r="V22" i="7"/>
  <c r="U22" i="7"/>
  <c r="T22" i="7"/>
  <c r="X21" i="7"/>
  <c r="W21" i="7"/>
  <c r="V21" i="7"/>
  <c r="U21" i="7"/>
  <c r="T21" i="7"/>
  <c r="X20" i="7"/>
  <c r="W20" i="7"/>
  <c r="V20" i="7"/>
  <c r="U20" i="7"/>
  <c r="T20" i="7"/>
  <c r="X19" i="7"/>
  <c r="W19" i="7"/>
  <c r="V19" i="7"/>
  <c r="U19" i="7"/>
  <c r="T19" i="7"/>
  <c r="X18" i="7"/>
  <c r="W18" i="7"/>
  <c r="V18" i="7"/>
  <c r="U18" i="7"/>
  <c r="T18" i="7"/>
  <c r="X17" i="7"/>
  <c r="W17" i="7"/>
  <c r="V17" i="7"/>
  <c r="U17" i="7"/>
  <c r="T17" i="7"/>
  <c r="X16" i="7"/>
  <c r="W16" i="7"/>
  <c r="V16" i="7"/>
  <c r="U16" i="7"/>
  <c r="T16" i="7"/>
  <c r="X15" i="7"/>
  <c r="W15" i="7"/>
  <c r="V15" i="7"/>
  <c r="U15" i="7"/>
  <c r="T15" i="7"/>
  <c r="X14" i="7"/>
  <c r="W14" i="7"/>
  <c r="V14" i="7"/>
  <c r="U14" i="7"/>
  <c r="T14" i="7"/>
  <c r="X13" i="7"/>
  <c r="W13" i="7"/>
  <c r="V13" i="7"/>
  <c r="U13" i="7"/>
  <c r="T13" i="7"/>
  <c r="X12" i="7"/>
  <c r="W12" i="7"/>
  <c r="V12" i="7"/>
  <c r="U12" i="7"/>
  <c r="T12" i="7"/>
  <c r="X11" i="7"/>
  <c r="W11" i="7"/>
  <c r="V11" i="7"/>
  <c r="U11" i="7"/>
  <c r="T11" i="7"/>
  <c r="X10" i="7"/>
  <c r="W10" i="7"/>
  <c r="V10" i="7"/>
  <c r="U10" i="7"/>
  <c r="T10" i="7"/>
  <c r="X9" i="7"/>
  <c r="W9" i="7"/>
  <c r="V9" i="7"/>
  <c r="U9" i="7"/>
  <c r="T9" i="7"/>
  <c r="P104" i="7"/>
  <c r="O104" i="7"/>
  <c r="N104" i="7"/>
  <c r="M104" i="7"/>
  <c r="L104" i="7"/>
  <c r="P103" i="7"/>
  <c r="O103" i="7"/>
  <c r="N103" i="7"/>
  <c r="M103" i="7"/>
  <c r="L103" i="7"/>
  <c r="P102" i="7"/>
  <c r="O102" i="7"/>
  <c r="N102" i="7"/>
  <c r="M102" i="7"/>
  <c r="L102" i="7"/>
  <c r="P101" i="7"/>
  <c r="O101" i="7"/>
  <c r="N101" i="7"/>
  <c r="M101" i="7"/>
  <c r="L101" i="7"/>
  <c r="P100" i="7"/>
  <c r="O100" i="7"/>
  <c r="N100" i="7"/>
  <c r="M100" i="7"/>
  <c r="L100" i="7"/>
  <c r="P99" i="7"/>
  <c r="O99" i="7"/>
  <c r="N99" i="7"/>
  <c r="M99" i="7"/>
  <c r="L99" i="7"/>
  <c r="P98" i="7"/>
  <c r="O98" i="7"/>
  <c r="N98" i="7"/>
  <c r="M98" i="7"/>
  <c r="L98" i="7"/>
  <c r="P97" i="7"/>
  <c r="O97" i="7"/>
  <c r="N97" i="7"/>
  <c r="M97" i="7"/>
  <c r="L97" i="7"/>
  <c r="P96" i="7"/>
  <c r="O96" i="7"/>
  <c r="N96" i="7"/>
  <c r="M96" i="7"/>
  <c r="L96" i="7"/>
  <c r="P95" i="7"/>
  <c r="O95" i="7"/>
  <c r="N95" i="7"/>
  <c r="M95" i="7"/>
  <c r="L95" i="7"/>
  <c r="P94" i="7"/>
  <c r="O94" i="7"/>
  <c r="N94" i="7"/>
  <c r="M94" i="7"/>
  <c r="L94" i="7"/>
  <c r="P93" i="7"/>
  <c r="O93" i="7"/>
  <c r="N93" i="7"/>
  <c r="M93" i="7"/>
  <c r="L93" i="7"/>
  <c r="P92" i="7"/>
  <c r="O92" i="7"/>
  <c r="N92" i="7"/>
  <c r="M92" i="7"/>
  <c r="L92" i="7"/>
  <c r="P91" i="7"/>
  <c r="O91" i="7"/>
  <c r="N91" i="7"/>
  <c r="M91" i="7"/>
  <c r="L91" i="7"/>
  <c r="P90" i="7"/>
  <c r="O90" i="7"/>
  <c r="N90" i="7"/>
  <c r="M90" i="7"/>
  <c r="L90" i="7"/>
  <c r="P89" i="7"/>
  <c r="O89" i="7"/>
  <c r="N89" i="7"/>
  <c r="M89" i="7"/>
  <c r="L89" i="7"/>
  <c r="P88" i="7"/>
  <c r="O88" i="7"/>
  <c r="N88" i="7"/>
  <c r="M88" i="7"/>
  <c r="L88" i="7"/>
  <c r="P87" i="7"/>
  <c r="O87" i="7"/>
  <c r="N87" i="7"/>
  <c r="M87" i="7"/>
  <c r="L87" i="7"/>
  <c r="P86" i="7"/>
  <c r="O86" i="7"/>
  <c r="N86" i="7"/>
  <c r="M86" i="7"/>
  <c r="L86" i="7"/>
  <c r="P85" i="7"/>
  <c r="O85" i="7"/>
  <c r="N85" i="7"/>
  <c r="M85" i="7"/>
  <c r="L85" i="7"/>
  <c r="P84" i="7"/>
  <c r="O84" i="7"/>
  <c r="N84" i="7"/>
  <c r="M84" i="7"/>
  <c r="L84" i="7"/>
  <c r="P83" i="7"/>
  <c r="O83" i="7"/>
  <c r="N83" i="7"/>
  <c r="M83" i="7"/>
  <c r="L83" i="7"/>
  <c r="P82" i="7"/>
  <c r="O82" i="7"/>
  <c r="N82" i="7"/>
  <c r="M82" i="7"/>
  <c r="L82" i="7"/>
  <c r="P81" i="7"/>
  <c r="O81" i="7"/>
  <c r="N81" i="7"/>
  <c r="M81" i="7"/>
  <c r="L81" i="7"/>
  <c r="P80" i="7"/>
  <c r="O80" i="7"/>
  <c r="N80" i="7"/>
  <c r="M80" i="7"/>
  <c r="L80" i="7"/>
  <c r="P79" i="7"/>
  <c r="O79" i="7"/>
  <c r="N79" i="7"/>
  <c r="M79" i="7"/>
  <c r="L79" i="7"/>
  <c r="P78" i="7"/>
  <c r="O78" i="7"/>
  <c r="N78" i="7"/>
  <c r="M78" i="7"/>
  <c r="L78" i="7"/>
  <c r="P77" i="7"/>
  <c r="O77" i="7"/>
  <c r="N77" i="7"/>
  <c r="M77" i="7"/>
  <c r="L77" i="7"/>
  <c r="P76" i="7"/>
  <c r="O76" i="7"/>
  <c r="N76" i="7"/>
  <c r="M76" i="7"/>
  <c r="L76" i="7"/>
  <c r="P75" i="7"/>
  <c r="O75" i="7"/>
  <c r="N75" i="7"/>
  <c r="M75" i="7"/>
  <c r="L75" i="7"/>
  <c r="P74" i="7"/>
  <c r="O74" i="7"/>
  <c r="N74" i="7"/>
  <c r="M74" i="7"/>
  <c r="L74" i="7"/>
  <c r="P73" i="7"/>
  <c r="O73" i="7"/>
  <c r="N73" i="7"/>
  <c r="M73" i="7"/>
  <c r="L73" i="7"/>
  <c r="P72" i="7"/>
  <c r="O72" i="7"/>
  <c r="N72" i="7"/>
  <c r="M72" i="7"/>
  <c r="L72" i="7"/>
  <c r="P71" i="7"/>
  <c r="O71" i="7"/>
  <c r="N71" i="7"/>
  <c r="M71" i="7"/>
  <c r="L71" i="7"/>
  <c r="P70" i="7"/>
  <c r="O70" i="7"/>
  <c r="N70" i="7"/>
  <c r="M70" i="7"/>
  <c r="L70" i="7"/>
  <c r="P69" i="7"/>
  <c r="O69" i="7"/>
  <c r="N69" i="7"/>
  <c r="M69" i="7"/>
  <c r="L69" i="7"/>
  <c r="P68" i="7"/>
  <c r="O68" i="7"/>
  <c r="N68" i="7"/>
  <c r="M68" i="7"/>
  <c r="L68" i="7"/>
  <c r="P67" i="7"/>
  <c r="O67" i="7"/>
  <c r="N67" i="7"/>
  <c r="M67" i="7"/>
  <c r="L67" i="7"/>
  <c r="P66" i="7"/>
  <c r="O66" i="7"/>
  <c r="N66" i="7"/>
  <c r="M66" i="7"/>
  <c r="L66" i="7"/>
  <c r="P65" i="7"/>
  <c r="O65" i="7"/>
  <c r="N65" i="7"/>
  <c r="M65" i="7"/>
  <c r="L65" i="7"/>
  <c r="P64" i="7"/>
  <c r="O64" i="7"/>
  <c r="N64" i="7"/>
  <c r="M64" i="7"/>
  <c r="L64" i="7"/>
  <c r="P63" i="7"/>
  <c r="O63" i="7"/>
  <c r="N63" i="7"/>
  <c r="M63" i="7"/>
  <c r="L63" i="7"/>
  <c r="P62" i="7"/>
  <c r="O62" i="7"/>
  <c r="N62" i="7"/>
  <c r="M62" i="7"/>
  <c r="L62" i="7"/>
  <c r="P61" i="7"/>
  <c r="O61" i="7"/>
  <c r="N61" i="7"/>
  <c r="M61" i="7"/>
  <c r="L61" i="7"/>
  <c r="P60" i="7"/>
  <c r="O60" i="7"/>
  <c r="N60" i="7"/>
  <c r="M60" i="7"/>
  <c r="L60" i="7"/>
  <c r="P59" i="7"/>
  <c r="O59" i="7"/>
  <c r="N59" i="7"/>
  <c r="M59" i="7"/>
  <c r="L59" i="7"/>
  <c r="P58" i="7"/>
  <c r="O58" i="7"/>
  <c r="N58" i="7"/>
  <c r="M58" i="7"/>
  <c r="L58" i="7"/>
  <c r="P57" i="7"/>
  <c r="O57" i="7"/>
  <c r="N57" i="7"/>
  <c r="M57" i="7"/>
  <c r="L57" i="7"/>
  <c r="P56" i="7"/>
  <c r="O56" i="7"/>
  <c r="N56" i="7"/>
  <c r="M56" i="7"/>
  <c r="L56" i="7"/>
  <c r="P55" i="7"/>
  <c r="O55" i="7"/>
  <c r="N55" i="7"/>
  <c r="M55" i="7"/>
  <c r="L55" i="7"/>
  <c r="P54" i="7"/>
  <c r="O54" i="7"/>
  <c r="N54" i="7"/>
  <c r="M54" i="7"/>
  <c r="L54" i="7"/>
  <c r="P53" i="7"/>
  <c r="O53" i="7"/>
  <c r="N53" i="7"/>
  <c r="M53" i="7"/>
  <c r="L53" i="7"/>
  <c r="P52" i="7"/>
  <c r="O52" i="7"/>
  <c r="N52" i="7"/>
  <c r="M52" i="7"/>
  <c r="L52" i="7"/>
  <c r="P51" i="7"/>
  <c r="O51" i="7"/>
  <c r="N51" i="7"/>
  <c r="M51" i="7"/>
  <c r="L51" i="7"/>
  <c r="P50" i="7"/>
  <c r="O50" i="7"/>
  <c r="N50" i="7"/>
  <c r="M50" i="7"/>
  <c r="L50" i="7"/>
  <c r="P49" i="7"/>
  <c r="O49" i="7"/>
  <c r="N49" i="7"/>
  <c r="M49" i="7"/>
  <c r="L49" i="7"/>
  <c r="P48" i="7"/>
  <c r="O48" i="7"/>
  <c r="N48" i="7"/>
  <c r="M48" i="7"/>
  <c r="L48" i="7"/>
  <c r="P47" i="7"/>
  <c r="O47" i="7"/>
  <c r="N47" i="7"/>
  <c r="M47" i="7"/>
  <c r="L47" i="7"/>
  <c r="P46" i="7"/>
  <c r="O46" i="7"/>
  <c r="N46" i="7"/>
  <c r="M46" i="7"/>
  <c r="L46" i="7"/>
  <c r="P45" i="7"/>
  <c r="O45" i="7"/>
  <c r="N45" i="7"/>
  <c r="M45" i="7"/>
  <c r="L45" i="7"/>
  <c r="P44" i="7"/>
  <c r="O44" i="7"/>
  <c r="N44" i="7"/>
  <c r="M44" i="7"/>
  <c r="L44" i="7"/>
  <c r="P43" i="7"/>
  <c r="O43" i="7"/>
  <c r="N43" i="7"/>
  <c r="M43" i="7"/>
  <c r="L43" i="7"/>
  <c r="P42" i="7"/>
  <c r="O42" i="7"/>
  <c r="N42" i="7"/>
  <c r="M42" i="7"/>
  <c r="L42" i="7"/>
  <c r="P41" i="7"/>
  <c r="O41" i="7"/>
  <c r="N41" i="7"/>
  <c r="M41" i="7"/>
  <c r="L41" i="7"/>
  <c r="P40" i="7"/>
  <c r="O40" i="7"/>
  <c r="N40" i="7"/>
  <c r="M40" i="7"/>
  <c r="L40" i="7"/>
  <c r="P39" i="7"/>
  <c r="O39" i="7"/>
  <c r="N39" i="7"/>
  <c r="M39" i="7"/>
  <c r="L39" i="7"/>
  <c r="P38" i="7"/>
  <c r="O38" i="7"/>
  <c r="N38" i="7"/>
  <c r="M38" i="7"/>
  <c r="L38" i="7"/>
  <c r="P37" i="7"/>
  <c r="O37" i="7"/>
  <c r="N37" i="7"/>
  <c r="M37" i="7"/>
  <c r="L37" i="7"/>
  <c r="P36" i="7"/>
  <c r="O36" i="7"/>
  <c r="N36" i="7"/>
  <c r="M36" i="7"/>
  <c r="L36" i="7"/>
  <c r="P35" i="7"/>
  <c r="O35" i="7"/>
  <c r="N35" i="7"/>
  <c r="M35" i="7"/>
  <c r="L35" i="7"/>
  <c r="P34" i="7"/>
  <c r="O34" i="7"/>
  <c r="N34" i="7"/>
  <c r="M34" i="7"/>
  <c r="L34" i="7"/>
  <c r="P33" i="7"/>
  <c r="O33" i="7"/>
  <c r="N33" i="7"/>
  <c r="M33" i="7"/>
  <c r="L33" i="7"/>
  <c r="P32" i="7"/>
  <c r="O32" i="7"/>
  <c r="N32" i="7"/>
  <c r="M32" i="7"/>
  <c r="L32" i="7"/>
  <c r="P31" i="7"/>
  <c r="O31" i="7"/>
  <c r="N31" i="7"/>
  <c r="M31" i="7"/>
  <c r="L31" i="7"/>
  <c r="P30" i="7"/>
  <c r="O30" i="7"/>
  <c r="N30" i="7"/>
  <c r="M30" i="7"/>
  <c r="L30" i="7"/>
  <c r="P29" i="7"/>
  <c r="O29" i="7"/>
  <c r="N29" i="7"/>
  <c r="M29" i="7"/>
  <c r="L29" i="7"/>
  <c r="P28" i="7"/>
  <c r="O28" i="7"/>
  <c r="N28" i="7"/>
  <c r="M28" i="7"/>
  <c r="L28" i="7"/>
  <c r="P27" i="7"/>
  <c r="O27" i="7"/>
  <c r="N27" i="7"/>
  <c r="M27" i="7"/>
  <c r="L27" i="7"/>
  <c r="P26" i="7"/>
  <c r="O26" i="7"/>
  <c r="N26" i="7"/>
  <c r="M26" i="7"/>
  <c r="L26" i="7"/>
  <c r="P25" i="7"/>
  <c r="O25" i="7"/>
  <c r="N25" i="7"/>
  <c r="M25" i="7"/>
  <c r="L25" i="7"/>
  <c r="P24" i="7"/>
  <c r="O24" i="7"/>
  <c r="N24" i="7"/>
  <c r="M24" i="7"/>
  <c r="L24" i="7"/>
  <c r="P23" i="7"/>
  <c r="O23" i="7"/>
  <c r="N23" i="7"/>
  <c r="M23" i="7"/>
  <c r="L23" i="7"/>
  <c r="P22" i="7"/>
  <c r="O22" i="7"/>
  <c r="N22" i="7"/>
  <c r="M22" i="7"/>
  <c r="L22" i="7"/>
  <c r="P21" i="7"/>
  <c r="O21" i="7"/>
  <c r="N21" i="7"/>
  <c r="M21" i="7"/>
  <c r="L21" i="7"/>
  <c r="P20" i="7"/>
  <c r="O20" i="7"/>
  <c r="N20" i="7"/>
  <c r="M20" i="7"/>
  <c r="L20" i="7"/>
  <c r="P19" i="7"/>
  <c r="O19" i="7"/>
  <c r="N19" i="7"/>
  <c r="M19" i="7"/>
  <c r="L19" i="7"/>
  <c r="P18" i="7"/>
  <c r="O18" i="7"/>
  <c r="N18" i="7"/>
  <c r="M18" i="7"/>
  <c r="L18" i="7"/>
  <c r="P17" i="7"/>
  <c r="O17" i="7"/>
  <c r="N17" i="7"/>
  <c r="M17" i="7"/>
  <c r="L17" i="7"/>
  <c r="P16" i="7"/>
  <c r="O16" i="7"/>
  <c r="N16" i="7"/>
  <c r="M16" i="7"/>
  <c r="L16" i="7"/>
  <c r="P15" i="7"/>
  <c r="O15" i="7"/>
  <c r="N15" i="7"/>
  <c r="M15" i="7"/>
  <c r="L15" i="7"/>
  <c r="P14" i="7"/>
  <c r="O14" i="7"/>
  <c r="N14" i="7"/>
  <c r="M14" i="7"/>
  <c r="L14" i="7"/>
  <c r="P13" i="7"/>
  <c r="O13" i="7"/>
  <c r="N13" i="7"/>
  <c r="M13" i="7"/>
  <c r="L13" i="7"/>
  <c r="P12" i="7"/>
  <c r="O12" i="7"/>
  <c r="N12" i="7"/>
  <c r="M12" i="7"/>
  <c r="L12" i="7"/>
  <c r="P11" i="7"/>
  <c r="O11" i="7"/>
  <c r="N11" i="7"/>
  <c r="M11" i="7"/>
  <c r="L11" i="7"/>
  <c r="P10" i="7"/>
  <c r="O10" i="7"/>
  <c r="N10" i="7"/>
  <c r="M10" i="7"/>
  <c r="L10" i="7"/>
  <c r="P9" i="7"/>
  <c r="O9" i="7"/>
  <c r="N9" i="7"/>
  <c r="M9" i="7"/>
  <c r="L9" i="7"/>
  <c r="H104" i="7"/>
  <c r="G104" i="7"/>
  <c r="F104" i="7"/>
  <c r="E104" i="7"/>
  <c r="D104" i="7"/>
  <c r="C104" i="7"/>
  <c r="H103" i="7"/>
  <c r="G103" i="7"/>
  <c r="F103" i="7"/>
  <c r="E103" i="7"/>
  <c r="D103" i="7"/>
  <c r="C103" i="7"/>
  <c r="H102" i="7"/>
  <c r="G102" i="7"/>
  <c r="F102" i="7"/>
  <c r="E102" i="7"/>
  <c r="D102" i="7"/>
  <c r="C102" i="7"/>
  <c r="H101" i="7"/>
  <c r="G101" i="7"/>
  <c r="F101" i="7"/>
  <c r="E101" i="7"/>
  <c r="D101" i="7"/>
  <c r="C101" i="7"/>
  <c r="H100" i="7"/>
  <c r="G100" i="7"/>
  <c r="F100" i="7"/>
  <c r="E100" i="7"/>
  <c r="D100" i="7"/>
  <c r="C100" i="7"/>
  <c r="H99" i="7"/>
  <c r="G99" i="7"/>
  <c r="F99" i="7"/>
  <c r="E99" i="7"/>
  <c r="D99" i="7"/>
  <c r="C99" i="7"/>
  <c r="H98" i="7"/>
  <c r="G98" i="7"/>
  <c r="F98" i="7"/>
  <c r="E98" i="7"/>
  <c r="D98" i="7"/>
  <c r="C98" i="7"/>
  <c r="H97" i="7"/>
  <c r="G97" i="7"/>
  <c r="F97" i="7"/>
  <c r="E97" i="7"/>
  <c r="D97" i="7"/>
  <c r="C97" i="7"/>
  <c r="H96" i="7"/>
  <c r="G96" i="7"/>
  <c r="F96" i="7"/>
  <c r="E96" i="7"/>
  <c r="D96" i="7"/>
  <c r="C96" i="7"/>
  <c r="H95" i="7"/>
  <c r="G95" i="7"/>
  <c r="F95" i="7"/>
  <c r="E95" i="7"/>
  <c r="D95" i="7"/>
  <c r="C95" i="7"/>
  <c r="H94" i="7"/>
  <c r="G94" i="7"/>
  <c r="F94" i="7"/>
  <c r="E94" i="7"/>
  <c r="D94" i="7"/>
  <c r="C94" i="7"/>
  <c r="H93" i="7"/>
  <c r="G93" i="7"/>
  <c r="F93" i="7"/>
  <c r="E93" i="7"/>
  <c r="D93" i="7"/>
  <c r="C93" i="7"/>
  <c r="H92" i="7"/>
  <c r="G92" i="7"/>
  <c r="F92" i="7"/>
  <c r="E92" i="7"/>
  <c r="D92" i="7"/>
  <c r="C92" i="7"/>
  <c r="H91" i="7"/>
  <c r="G91" i="7"/>
  <c r="F91" i="7"/>
  <c r="E91" i="7"/>
  <c r="D91" i="7"/>
  <c r="C91" i="7"/>
  <c r="H90" i="7"/>
  <c r="G90" i="7"/>
  <c r="F90" i="7"/>
  <c r="E90" i="7"/>
  <c r="D90" i="7"/>
  <c r="C90" i="7"/>
  <c r="H89" i="7"/>
  <c r="G89" i="7"/>
  <c r="F89" i="7"/>
  <c r="E89" i="7"/>
  <c r="D89" i="7"/>
  <c r="C89" i="7"/>
  <c r="H88" i="7"/>
  <c r="G88" i="7"/>
  <c r="F88" i="7"/>
  <c r="E88" i="7"/>
  <c r="D88" i="7"/>
  <c r="C88" i="7"/>
  <c r="H87" i="7"/>
  <c r="G87" i="7"/>
  <c r="F87" i="7"/>
  <c r="E87" i="7"/>
  <c r="D87" i="7"/>
  <c r="C87" i="7"/>
  <c r="H86" i="7"/>
  <c r="G86" i="7"/>
  <c r="F86" i="7"/>
  <c r="E86" i="7"/>
  <c r="D86" i="7"/>
  <c r="C86" i="7"/>
  <c r="H85" i="7"/>
  <c r="G85" i="7"/>
  <c r="F85" i="7"/>
  <c r="E85" i="7"/>
  <c r="D85" i="7"/>
  <c r="C85" i="7"/>
  <c r="H84" i="7"/>
  <c r="G84" i="7"/>
  <c r="F84" i="7"/>
  <c r="E84" i="7"/>
  <c r="D84" i="7"/>
  <c r="C84" i="7"/>
  <c r="H83" i="7"/>
  <c r="G83" i="7"/>
  <c r="F83" i="7"/>
  <c r="E83" i="7"/>
  <c r="D83" i="7"/>
  <c r="C83" i="7"/>
  <c r="H82" i="7"/>
  <c r="G82" i="7"/>
  <c r="F82" i="7"/>
  <c r="E82" i="7"/>
  <c r="D82" i="7"/>
  <c r="C82" i="7"/>
  <c r="H81" i="7"/>
  <c r="G81" i="7"/>
  <c r="F81" i="7"/>
  <c r="E81" i="7"/>
  <c r="D81" i="7"/>
  <c r="C81" i="7"/>
  <c r="H80" i="7"/>
  <c r="G80" i="7"/>
  <c r="F80" i="7"/>
  <c r="E80" i="7"/>
  <c r="D80" i="7"/>
  <c r="C80" i="7"/>
  <c r="H79" i="7"/>
  <c r="G79" i="7"/>
  <c r="F79" i="7"/>
  <c r="E79" i="7"/>
  <c r="D79" i="7"/>
  <c r="C79" i="7"/>
  <c r="H78" i="7"/>
  <c r="G78" i="7"/>
  <c r="F78" i="7"/>
  <c r="E78" i="7"/>
  <c r="D78" i="7"/>
  <c r="C78" i="7"/>
  <c r="H77" i="7"/>
  <c r="G77" i="7"/>
  <c r="F77" i="7"/>
  <c r="E77" i="7"/>
  <c r="D77" i="7"/>
  <c r="C77" i="7"/>
  <c r="H76" i="7"/>
  <c r="G76" i="7"/>
  <c r="F76" i="7"/>
  <c r="E76" i="7"/>
  <c r="D76" i="7"/>
  <c r="C76" i="7"/>
  <c r="H75" i="7"/>
  <c r="G75" i="7"/>
  <c r="F75" i="7"/>
  <c r="E75" i="7"/>
  <c r="D75" i="7"/>
  <c r="C75" i="7"/>
  <c r="H74" i="7"/>
  <c r="G74" i="7"/>
  <c r="F74" i="7"/>
  <c r="E74" i="7"/>
  <c r="D74" i="7"/>
  <c r="C74" i="7"/>
  <c r="H73" i="7"/>
  <c r="G73" i="7"/>
  <c r="F73" i="7"/>
  <c r="E73" i="7"/>
  <c r="D73" i="7"/>
  <c r="C73" i="7"/>
  <c r="H72" i="7"/>
  <c r="G72" i="7"/>
  <c r="F72" i="7"/>
  <c r="E72" i="7"/>
  <c r="D72" i="7"/>
  <c r="C72" i="7"/>
  <c r="H71" i="7"/>
  <c r="G71" i="7"/>
  <c r="F71" i="7"/>
  <c r="E71" i="7"/>
  <c r="D71" i="7"/>
  <c r="C71" i="7"/>
  <c r="H70" i="7"/>
  <c r="G70" i="7"/>
  <c r="F70" i="7"/>
  <c r="E70" i="7"/>
  <c r="D70" i="7"/>
  <c r="C70" i="7"/>
  <c r="H69" i="7"/>
  <c r="G69" i="7"/>
  <c r="F69" i="7"/>
  <c r="E69" i="7"/>
  <c r="D69" i="7"/>
  <c r="C69" i="7"/>
  <c r="H68" i="7"/>
  <c r="G68" i="7"/>
  <c r="F68" i="7"/>
  <c r="E68" i="7"/>
  <c r="D68" i="7"/>
  <c r="C68" i="7"/>
  <c r="H67" i="7"/>
  <c r="G67" i="7"/>
  <c r="F67" i="7"/>
  <c r="E67" i="7"/>
  <c r="D67" i="7"/>
  <c r="C67" i="7"/>
  <c r="H66" i="7"/>
  <c r="G66" i="7"/>
  <c r="F66" i="7"/>
  <c r="E66" i="7"/>
  <c r="D66" i="7"/>
  <c r="C66" i="7"/>
  <c r="H65" i="7"/>
  <c r="G65" i="7"/>
  <c r="F65" i="7"/>
  <c r="E65" i="7"/>
  <c r="D65" i="7"/>
  <c r="C65" i="7"/>
  <c r="H64" i="7"/>
  <c r="G64" i="7"/>
  <c r="F64" i="7"/>
  <c r="E64" i="7"/>
  <c r="D64" i="7"/>
  <c r="C64" i="7"/>
  <c r="H63" i="7"/>
  <c r="G63" i="7"/>
  <c r="F63" i="7"/>
  <c r="E63" i="7"/>
  <c r="D63" i="7"/>
  <c r="C63" i="7"/>
  <c r="H62" i="7"/>
  <c r="G62" i="7"/>
  <c r="F62" i="7"/>
  <c r="E62" i="7"/>
  <c r="D62" i="7"/>
  <c r="C62" i="7"/>
  <c r="H61" i="7"/>
  <c r="G61" i="7"/>
  <c r="F61" i="7"/>
  <c r="E61" i="7"/>
  <c r="D61" i="7"/>
  <c r="C61" i="7"/>
  <c r="H60" i="7"/>
  <c r="G60" i="7"/>
  <c r="F60" i="7"/>
  <c r="E60" i="7"/>
  <c r="D60" i="7"/>
  <c r="C60" i="7"/>
  <c r="H59" i="7"/>
  <c r="G59" i="7"/>
  <c r="F59" i="7"/>
  <c r="E59" i="7"/>
  <c r="D59" i="7"/>
  <c r="C59" i="7"/>
  <c r="H58" i="7"/>
  <c r="G58" i="7"/>
  <c r="F58" i="7"/>
  <c r="E58" i="7"/>
  <c r="D58" i="7"/>
  <c r="C58" i="7"/>
  <c r="H57" i="7"/>
  <c r="G57" i="7"/>
  <c r="F57" i="7"/>
  <c r="E57" i="7"/>
  <c r="D57" i="7"/>
  <c r="C57" i="7"/>
  <c r="H56" i="7"/>
  <c r="G56" i="7"/>
  <c r="F56" i="7"/>
  <c r="E56" i="7"/>
  <c r="D56" i="7"/>
  <c r="C56" i="7"/>
  <c r="H55" i="7"/>
  <c r="G55" i="7"/>
  <c r="F55" i="7"/>
  <c r="E55" i="7"/>
  <c r="D55" i="7"/>
  <c r="C55" i="7"/>
  <c r="H54" i="7"/>
  <c r="G54" i="7"/>
  <c r="F54" i="7"/>
  <c r="E54" i="7"/>
  <c r="D54" i="7"/>
  <c r="C54" i="7"/>
  <c r="H53" i="7"/>
  <c r="G53" i="7"/>
  <c r="F53" i="7"/>
  <c r="E53" i="7"/>
  <c r="D53" i="7"/>
  <c r="C53" i="7"/>
  <c r="H52" i="7"/>
  <c r="G52" i="7"/>
  <c r="F52" i="7"/>
  <c r="E52" i="7"/>
  <c r="D52" i="7"/>
  <c r="C52" i="7"/>
  <c r="H51" i="7"/>
  <c r="G51" i="7"/>
  <c r="F51" i="7"/>
  <c r="E51" i="7"/>
  <c r="D51" i="7"/>
  <c r="C51" i="7"/>
  <c r="H50" i="7"/>
  <c r="G50" i="7"/>
  <c r="F50" i="7"/>
  <c r="E50" i="7"/>
  <c r="D50" i="7"/>
  <c r="C50" i="7"/>
  <c r="H49" i="7"/>
  <c r="G49" i="7"/>
  <c r="F49" i="7"/>
  <c r="E49" i="7"/>
  <c r="D49" i="7"/>
  <c r="C49" i="7"/>
  <c r="H48" i="7"/>
  <c r="G48" i="7"/>
  <c r="F48" i="7"/>
  <c r="E48" i="7"/>
  <c r="D48" i="7"/>
  <c r="C48" i="7"/>
  <c r="H47" i="7"/>
  <c r="G47" i="7"/>
  <c r="F47" i="7"/>
  <c r="E47" i="7"/>
  <c r="D47" i="7"/>
  <c r="C47" i="7"/>
  <c r="H46" i="7"/>
  <c r="G46" i="7"/>
  <c r="F46" i="7"/>
  <c r="E46" i="7"/>
  <c r="D46" i="7"/>
  <c r="C46" i="7"/>
  <c r="H45" i="7"/>
  <c r="G45" i="7"/>
  <c r="F45" i="7"/>
  <c r="E45" i="7"/>
  <c r="D45" i="7"/>
  <c r="C45" i="7"/>
  <c r="H44" i="7"/>
  <c r="G44" i="7"/>
  <c r="F44" i="7"/>
  <c r="E44" i="7"/>
  <c r="D44" i="7"/>
  <c r="C44" i="7"/>
  <c r="H43" i="7"/>
  <c r="G43" i="7"/>
  <c r="F43" i="7"/>
  <c r="E43" i="7"/>
  <c r="D43" i="7"/>
  <c r="C43" i="7"/>
  <c r="H42" i="7"/>
  <c r="G42" i="7"/>
  <c r="F42" i="7"/>
  <c r="E42" i="7"/>
  <c r="D42" i="7"/>
  <c r="C42" i="7"/>
  <c r="H41" i="7"/>
  <c r="G41" i="7"/>
  <c r="F41" i="7"/>
  <c r="E41" i="7"/>
  <c r="D41" i="7"/>
  <c r="C41" i="7"/>
  <c r="H40" i="7"/>
  <c r="G40" i="7"/>
  <c r="F40" i="7"/>
  <c r="E40" i="7"/>
  <c r="D40" i="7"/>
  <c r="C40" i="7"/>
  <c r="H39" i="7"/>
  <c r="G39" i="7"/>
  <c r="F39" i="7"/>
  <c r="E39" i="7"/>
  <c r="D39" i="7"/>
  <c r="C39" i="7"/>
  <c r="H38" i="7"/>
  <c r="G38" i="7"/>
  <c r="F38" i="7"/>
  <c r="E38" i="7"/>
  <c r="D38" i="7"/>
  <c r="C38" i="7"/>
  <c r="H37" i="7"/>
  <c r="G37" i="7"/>
  <c r="F37" i="7"/>
  <c r="E37" i="7"/>
  <c r="D37" i="7"/>
  <c r="C37" i="7"/>
  <c r="H36" i="7"/>
  <c r="G36" i="7"/>
  <c r="F36" i="7"/>
  <c r="E36" i="7"/>
  <c r="D36" i="7"/>
  <c r="C36" i="7"/>
  <c r="H35" i="7"/>
  <c r="G35" i="7"/>
  <c r="F35" i="7"/>
  <c r="E35" i="7"/>
  <c r="D35" i="7"/>
  <c r="C35" i="7"/>
  <c r="H34" i="7"/>
  <c r="G34" i="7"/>
  <c r="F34" i="7"/>
  <c r="E34" i="7"/>
  <c r="D34" i="7"/>
  <c r="C34" i="7"/>
  <c r="H33" i="7"/>
  <c r="G33" i="7"/>
  <c r="F33" i="7"/>
  <c r="E33" i="7"/>
  <c r="D33" i="7"/>
  <c r="C33" i="7"/>
  <c r="H32" i="7"/>
  <c r="G32" i="7"/>
  <c r="F32" i="7"/>
  <c r="E32" i="7"/>
  <c r="D32" i="7"/>
  <c r="C32" i="7"/>
  <c r="H31" i="7"/>
  <c r="G31" i="7"/>
  <c r="F31" i="7"/>
  <c r="E31" i="7"/>
  <c r="D31" i="7"/>
  <c r="C31" i="7"/>
  <c r="H30" i="7"/>
  <c r="G30" i="7"/>
  <c r="F30" i="7"/>
  <c r="E30" i="7"/>
  <c r="D30" i="7"/>
  <c r="C30" i="7"/>
  <c r="H29" i="7"/>
  <c r="G29" i="7"/>
  <c r="F29" i="7"/>
  <c r="E29" i="7"/>
  <c r="D29" i="7"/>
  <c r="C29" i="7"/>
  <c r="H28" i="7"/>
  <c r="G28" i="7"/>
  <c r="F28" i="7"/>
  <c r="E28" i="7"/>
  <c r="D28" i="7"/>
  <c r="C28" i="7"/>
  <c r="H27" i="7"/>
  <c r="G27" i="7"/>
  <c r="F27" i="7"/>
  <c r="E27" i="7"/>
  <c r="D27" i="7"/>
  <c r="C27" i="7"/>
  <c r="H26" i="7"/>
  <c r="G26" i="7"/>
  <c r="F26" i="7"/>
  <c r="E26" i="7"/>
  <c r="D26" i="7"/>
  <c r="C26" i="7"/>
  <c r="H25" i="7"/>
  <c r="G25" i="7"/>
  <c r="F25" i="7"/>
  <c r="E25" i="7"/>
  <c r="D25" i="7"/>
  <c r="C25" i="7"/>
  <c r="H24" i="7"/>
  <c r="G24" i="7"/>
  <c r="F24" i="7"/>
  <c r="E24" i="7"/>
  <c r="D24" i="7"/>
  <c r="C24" i="7"/>
  <c r="H23" i="7"/>
  <c r="G23" i="7"/>
  <c r="F23" i="7"/>
  <c r="E23" i="7"/>
  <c r="D23" i="7"/>
  <c r="C23" i="7"/>
  <c r="H22" i="7"/>
  <c r="G22" i="7"/>
  <c r="F22" i="7"/>
  <c r="E22" i="7"/>
  <c r="D22" i="7"/>
  <c r="C22" i="7"/>
  <c r="H21" i="7"/>
  <c r="G21" i="7"/>
  <c r="F21" i="7"/>
  <c r="E21" i="7"/>
  <c r="D21" i="7"/>
  <c r="C21" i="7"/>
  <c r="H20" i="7"/>
  <c r="G20" i="7"/>
  <c r="F20" i="7"/>
  <c r="E20" i="7"/>
  <c r="D20" i="7"/>
  <c r="C20" i="7"/>
  <c r="H19" i="7"/>
  <c r="G19" i="7"/>
  <c r="F19" i="7"/>
  <c r="E19" i="7"/>
  <c r="D19" i="7"/>
  <c r="C19" i="7"/>
  <c r="H18" i="7"/>
  <c r="G18" i="7"/>
  <c r="F18" i="7"/>
  <c r="E18" i="7"/>
  <c r="D18" i="7"/>
  <c r="C18" i="7"/>
  <c r="H17" i="7"/>
  <c r="G17" i="7"/>
  <c r="F17" i="7"/>
  <c r="E17" i="7"/>
  <c r="D17" i="7"/>
  <c r="C17" i="7"/>
  <c r="H16" i="7"/>
  <c r="G16" i="7"/>
  <c r="F16" i="7"/>
  <c r="E16" i="7"/>
  <c r="D16" i="7"/>
  <c r="C16" i="7"/>
  <c r="H15" i="7"/>
  <c r="G15" i="7"/>
  <c r="F15" i="7"/>
  <c r="E15" i="7"/>
  <c r="D15" i="7"/>
  <c r="C15" i="7"/>
  <c r="H14" i="7"/>
  <c r="G14" i="7"/>
  <c r="F14" i="7"/>
  <c r="E14" i="7"/>
  <c r="D14" i="7"/>
  <c r="C14" i="7"/>
  <c r="H13" i="7"/>
  <c r="G13" i="7"/>
  <c r="F13" i="7"/>
  <c r="E13" i="7"/>
  <c r="D13" i="7"/>
  <c r="C13" i="7"/>
  <c r="H12" i="7"/>
  <c r="G12" i="7"/>
  <c r="F12" i="7"/>
  <c r="E12" i="7"/>
  <c r="D12" i="7"/>
  <c r="C12" i="7"/>
  <c r="H11" i="7"/>
  <c r="G11" i="7"/>
  <c r="F11" i="7"/>
  <c r="E11" i="7"/>
  <c r="D11" i="7"/>
  <c r="C11" i="7"/>
  <c r="H10" i="7"/>
  <c r="G10" i="7"/>
  <c r="F10" i="7"/>
  <c r="E10" i="7"/>
  <c r="D10" i="7"/>
  <c r="C10" i="7"/>
  <c r="H9" i="7"/>
  <c r="G9" i="7"/>
  <c r="F9" i="7"/>
  <c r="E9" i="7"/>
  <c r="D9" i="7"/>
  <c r="C9" i="7"/>
  <c r="A53" i="15"/>
  <c r="A47" i="15"/>
  <c r="E47" i="15" s="1"/>
  <c r="A52" i="15"/>
  <c r="A46" i="15"/>
  <c r="D46" i="15" s="1"/>
  <c r="A51" i="15"/>
  <c r="A45" i="15"/>
  <c r="A50" i="15"/>
  <c r="A44" i="15"/>
  <c r="A41" i="15"/>
  <c r="A35" i="15"/>
  <c r="A40" i="15"/>
  <c r="A34" i="15"/>
  <c r="A39" i="15"/>
  <c r="A33" i="15"/>
  <c r="A38" i="15"/>
  <c r="A32" i="15"/>
  <c r="A29" i="15"/>
  <c r="A23" i="15"/>
  <c r="A28" i="15"/>
  <c r="A22" i="15"/>
  <c r="A27" i="15"/>
  <c r="A21" i="15"/>
  <c r="A26" i="15"/>
  <c r="A20" i="15"/>
  <c r="C4"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3" i="9"/>
  <c r="B56" i="8"/>
  <c r="C56" i="8" s="1"/>
  <c r="D56" i="8" s="1"/>
  <c r="E56" i="8" s="1"/>
  <c r="F56" i="8" s="1"/>
  <c r="G56" i="8" s="1"/>
  <c r="H56" i="8" s="1"/>
  <c r="I56" i="8" s="1"/>
  <c r="J56" i="8" s="1"/>
  <c r="K56" i="8" s="1"/>
  <c r="L56" i="8" s="1"/>
  <c r="M56" i="8" s="1"/>
  <c r="N56" i="8" s="1"/>
  <c r="O56" i="8" s="1"/>
  <c r="P56" i="8" s="1"/>
  <c r="Q56" i="8" s="1"/>
  <c r="R56" i="8" s="1"/>
  <c r="S56" i="8" s="1"/>
  <c r="T56" i="8" s="1"/>
  <c r="U56" i="8" s="1"/>
  <c r="V56" i="8" s="1"/>
  <c r="W56" i="8" s="1"/>
  <c r="B55" i="8"/>
  <c r="C55" i="8" s="1"/>
  <c r="D55" i="8" s="1"/>
  <c r="E55" i="8" s="1"/>
  <c r="F55" i="8" s="1"/>
  <c r="G55" i="8" s="1"/>
  <c r="H55" i="8" s="1"/>
  <c r="I55" i="8" s="1"/>
  <c r="J55" i="8" s="1"/>
  <c r="K55" i="8" s="1"/>
  <c r="L55" i="8" s="1"/>
  <c r="M55" i="8" s="1"/>
  <c r="N55" i="8" s="1"/>
  <c r="O55" i="8" s="1"/>
  <c r="P55" i="8" s="1"/>
  <c r="Q55" i="8" s="1"/>
  <c r="R55" i="8" s="1"/>
  <c r="S55" i="8" s="1"/>
  <c r="T55" i="8" s="1"/>
  <c r="U55" i="8" s="1"/>
  <c r="V55" i="8" s="1"/>
  <c r="W55" i="8" s="1"/>
  <c r="M81" i="5"/>
  <c r="O81" i="5" s="1"/>
  <c r="M80" i="5"/>
  <c r="M79" i="5"/>
  <c r="O79" i="5" s="1"/>
  <c r="M78" i="5"/>
  <c r="M77" i="5"/>
  <c r="M76" i="5"/>
  <c r="M75" i="5"/>
  <c r="M74" i="5"/>
  <c r="M73" i="5"/>
  <c r="M72" i="5"/>
  <c r="M71" i="5"/>
  <c r="M70" i="5"/>
  <c r="M69" i="5"/>
  <c r="M68" i="5"/>
  <c r="M67" i="5"/>
  <c r="M66" i="5"/>
  <c r="M65" i="5"/>
  <c r="O65" i="5" s="1"/>
  <c r="M64" i="5"/>
  <c r="O64" i="5" s="1"/>
  <c r="M63" i="5"/>
  <c r="O63" i="5" s="1"/>
  <c r="M62" i="5"/>
  <c r="M61" i="5"/>
  <c r="M60" i="5"/>
  <c r="M59" i="5"/>
  <c r="O59" i="5" s="1"/>
  <c r="M58" i="5"/>
  <c r="M57" i="5"/>
  <c r="M56" i="5"/>
  <c r="M55" i="5"/>
  <c r="M54" i="5"/>
  <c r="M53" i="5"/>
  <c r="M52" i="5"/>
  <c r="M51" i="5"/>
  <c r="O51" i="5" s="1"/>
  <c r="M50" i="5"/>
  <c r="M49" i="5"/>
  <c r="M48" i="5"/>
  <c r="O48" i="5" s="1"/>
  <c r="M47" i="5"/>
  <c r="M46" i="5"/>
  <c r="M45" i="5"/>
  <c r="M44" i="5"/>
  <c r="O44" i="5" s="1"/>
  <c r="M43" i="5"/>
  <c r="M42" i="5"/>
  <c r="M41" i="5"/>
  <c r="M40" i="5"/>
  <c r="M39" i="5"/>
  <c r="M38" i="5"/>
  <c r="M37" i="5"/>
  <c r="M36" i="5"/>
  <c r="M35" i="5"/>
  <c r="O35" i="5" s="1"/>
  <c r="M34" i="5"/>
  <c r="M33" i="5"/>
  <c r="M32" i="5"/>
  <c r="M31" i="5"/>
  <c r="O31" i="5" s="1"/>
  <c r="M30" i="5"/>
  <c r="M29" i="5"/>
  <c r="M28" i="5"/>
  <c r="O28" i="5" s="1"/>
  <c r="M27" i="5"/>
  <c r="M26" i="5"/>
  <c r="M25" i="5"/>
  <c r="M24" i="5"/>
  <c r="M23" i="5"/>
  <c r="O23" i="5" s="1"/>
  <c r="M22" i="5"/>
  <c r="M21" i="5"/>
  <c r="M20" i="5"/>
  <c r="M19" i="5"/>
  <c r="M18" i="5"/>
  <c r="M17" i="5"/>
  <c r="O17" i="5" s="1"/>
  <c r="M16" i="5"/>
  <c r="M15" i="5"/>
  <c r="M14" i="5"/>
  <c r="M13" i="5"/>
  <c r="O13" i="5" s="1"/>
  <c r="M12" i="5"/>
  <c r="O12" i="5" s="1"/>
  <c r="M11" i="5"/>
  <c r="M9" i="5"/>
  <c r="O9" i="5" s="1"/>
  <c r="O80" i="5"/>
  <c r="O72" i="5"/>
  <c r="O71" i="5"/>
  <c r="O70" i="5"/>
  <c r="O60" i="5"/>
  <c r="O56" i="5"/>
  <c r="O45" i="5"/>
  <c r="O32" i="5"/>
  <c r="O30" i="5"/>
  <c r="O29" i="5"/>
  <c r="O22" i="5"/>
  <c r="O14" i="5"/>
  <c r="U104" i="4"/>
  <c r="W104" i="4" s="1"/>
  <c r="U103" i="4"/>
  <c r="W103" i="4" s="1"/>
  <c r="U102" i="4"/>
  <c r="W102" i="4" s="1"/>
  <c r="U101" i="4"/>
  <c r="W101" i="4" s="1"/>
  <c r="U100" i="4"/>
  <c r="W100" i="4" s="1"/>
  <c r="U99" i="4"/>
  <c r="W99" i="4" s="1"/>
  <c r="U98" i="4"/>
  <c r="W98" i="4" s="1"/>
  <c r="U97" i="4"/>
  <c r="W97" i="4" s="1"/>
  <c r="U96" i="4"/>
  <c r="W96" i="4" s="1"/>
  <c r="U95" i="4"/>
  <c r="W95" i="4" s="1"/>
  <c r="U94" i="4"/>
  <c r="W94" i="4" s="1"/>
  <c r="U93" i="4"/>
  <c r="W93" i="4" s="1"/>
  <c r="U92" i="4"/>
  <c r="W92" i="4" s="1"/>
  <c r="U91" i="4"/>
  <c r="W91" i="4" s="1"/>
  <c r="U90" i="4"/>
  <c r="W90" i="4" s="1"/>
  <c r="U89" i="4"/>
  <c r="W89" i="4" s="1"/>
  <c r="U88" i="4"/>
  <c r="W88" i="4" s="1"/>
  <c r="U87" i="4"/>
  <c r="W87" i="4" s="1"/>
  <c r="U86" i="4"/>
  <c r="W86" i="4" s="1"/>
  <c r="U85" i="4"/>
  <c r="W85" i="4" s="1"/>
  <c r="U84" i="4"/>
  <c r="W84" i="4" s="1"/>
  <c r="U83" i="4"/>
  <c r="W83" i="4" s="1"/>
  <c r="U82" i="4"/>
  <c r="W82" i="4" s="1"/>
  <c r="U81" i="4"/>
  <c r="W81" i="4" s="1"/>
  <c r="U80" i="4"/>
  <c r="W80" i="4" s="1"/>
  <c r="U79" i="4"/>
  <c r="W79" i="4" s="1"/>
  <c r="U78" i="4"/>
  <c r="W78" i="4" s="1"/>
  <c r="U77" i="4"/>
  <c r="W77" i="4" s="1"/>
  <c r="U76" i="4"/>
  <c r="W76" i="4" s="1"/>
  <c r="U75" i="4"/>
  <c r="W75" i="4" s="1"/>
  <c r="U74" i="4"/>
  <c r="W74" i="4" s="1"/>
  <c r="U73" i="4"/>
  <c r="W73" i="4" s="1"/>
  <c r="U72" i="4"/>
  <c r="W72" i="4" s="1"/>
  <c r="U71" i="4"/>
  <c r="W71" i="4" s="1"/>
  <c r="U70" i="4"/>
  <c r="W70" i="4" s="1"/>
  <c r="U69" i="4"/>
  <c r="W69" i="4" s="1"/>
  <c r="U68" i="4"/>
  <c r="W68" i="4" s="1"/>
  <c r="U67" i="4"/>
  <c r="W67" i="4" s="1"/>
  <c r="U66" i="4"/>
  <c r="W66" i="4" s="1"/>
  <c r="U65" i="4"/>
  <c r="W65" i="4" s="1"/>
  <c r="U64" i="4"/>
  <c r="W64" i="4" s="1"/>
  <c r="U63" i="4"/>
  <c r="W63" i="4" s="1"/>
  <c r="U62" i="4"/>
  <c r="W62" i="4" s="1"/>
  <c r="U61" i="4"/>
  <c r="W61" i="4" s="1"/>
  <c r="U60" i="4"/>
  <c r="W60" i="4" s="1"/>
  <c r="U59" i="4"/>
  <c r="W59" i="4" s="1"/>
  <c r="U58" i="4"/>
  <c r="W58" i="4" s="1"/>
  <c r="U57" i="4"/>
  <c r="W57" i="4" s="1"/>
  <c r="U56" i="4"/>
  <c r="W56" i="4" s="1"/>
  <c r="U55" i="4"/>
  <c r="W55" i="4" s="1"/>
  <c r="U54" i="4"/>
  <c r="W54" i="4" s="1"/>
  <c r="U53" i="4"/>
  <c r="W53" i="4" s="1"/>
  <c r="U52" i="4"/>
  <c r="W52" i="4" s="1"/>
  <c r="U51" i="4"/>
  <c r="W51" i="4" s="1"/>
  <c r="U50" i="4"/>
  <c r="W50" i="4" s="1"/>
  <c r="U49" i="4"/>
  <c r="W49" i="4" s="1"/>
  <c r="U48" i="4"/>
  <c r="W48" i="4" s="1"/>
  <c r="U47" i="4"/>
  <c r="W47" i="4" s="1"/>
  <c r="U46" i="4"/>
  <c r="W46" i="4" s="1"/>
  <c r="U45" i="4"/>
  <c r="W45" i="4" s="1"/>
  <c r="U44" i="4"/>
  <c r="W44" i="4" s="1"/>
  <c r="U43" i="4"/>
  <c r="W43" i="4" s="1"/>
  <c r="U42" i="4"/>
  <c r="W42" i="4" s="1"/>
  <c r="U41" i="4"/>
  <c r="W41" i="4" s="1"/>
  <c r="U40" i="4"/>
  <c r="W40" i="4" s="1"/>
  <c r="U39" i="4"/>
  <c r="W39" i="4" s="1"/>
  <c r="U38" i="4"/>
  <c r="W38" i="4" s="1"/>
  <c r="U37" i="4"/>
  <c r="W37" i="4" s="1"/>
  <c r="U36" i="4"/>
  <c r="W36" i="4" s="1"/>
  <c r="U35" i="4"/>
  <c r="W35" i="4" s="1"/>
  <c r="U34" i="4"/>
  <c r="W34" i="4" s="1"/>
  <c r="U33" i="4"/>
  <c r="W33" i="4" s="1"/>
  <c r="U32" i="4"/>
  <c r="W32" i="4" s="1"/>
  <c r="U31" i="4"/>
  <c r="W31" i="4" s="1"/>
  <c r="U30" i="4"/>
  <c r="W30" i="4" s="1"/>
  <c r="U29" i="4"/>
  <c r="W29" i="4" s="1"/>
  <c r="U28" i="4"/>
  <c r="W28" i="4" s="1"/>
  <c r="U27" i="4"/>
  <c r="W27" i="4" s="1"/>
  <c r="U26" i="4"/>
  <c r="W26" i="4" s="1"/>
  <c r="U25" i="4"/>
  <c r="W25" i="4" s="1"/>
  <c r="U24" i="4"/>
  <c r="W24" i="4" s="1"/>
  <c r="U23" i="4"/>
  <c r="W23" i="4" s="1"/>
  <c r="U22" i="4"/>
  <c r="W22" i="4" s="1"/>
  <c r="U21" i="4"/>
  <c r="W21" i="4" s="1"/>
  <c r="U20" i="4"/>
  <c r="W20" i="4" s="1"/>
  <c r="U19" i="4"/>
  <c r="W19" i="4" s="1"/>
  <c r="U18" i="4"/>
  <c r="W18" i="4" s="1"/>
  <c r="U17" i="4"/>
  <c r="W17" i="4" s="1"/>
  <c r="U16" i="4"/>
  <c r="W16" i="4" s="1"/>
  <c r="U15" i="4"/>
  <c r="W15" i="4" s="1"/>
  <c r="U14" i="4"/>
  <c r="W14" i="4" s="1"/>
  <c r="U13" i="4"/>
  <c r="W13" i="4" s="1"/>
  <c r="U12" i="4"/>
  <c r="W12" i="4" s="1"/>
  <c r="U10" i="4"/>
  <c r="W10" i="4" s="1"/>
  <c r="U9" i="4"/>
  <c r="W9" i="4" s="1"/>
  <c r="U7" i="4"/>
  <c r="U25" i="13"/>
  <c r="U24" i="13"/>
  <c r="U23" i="13"/>
  <c r="U22" i="13"/>
  <c r="U21" i="13"/>
  <c r="U20" i="13"/>
  <c r="U19" i="13"/>
  <c r="U18" i="13"/>
  <c r="U17" i="13"/>
  <c r="U16" i="13"/>
  <c r="U15" i="13"/>
  <c r="U14" i="13"/>
  <c r="U13" i="13"/>
  <c r="U12" i="13"/>
  <c r="U11" i="13"/>
  <c r="U10" i="13"/>
  <c r="U9" i="13"/>
  <c r="U8" i="13"/>
  <c r="U7" i="13"/>
  <c r="U6" i="13"/>
  <c r="U5" i="13"/>
  <c r="U4" i="13"/>
  <c r="E28" i="15" l="1"/>
  <c r="C41" i="15"/>
  <c r="C53" i="15"/>
  <c r="D52" i="15"/>
  <c r="D40" i="15"/>
  <c r="I47" i="7"/>
  <c r="I55" i="7"/>
  <c r="I71" i="7"/>
  <c r="I79" i="7"/>
  <c r="I87" i="7"/>
  <c r="I103" i="7"/>
  <c r="I95" i="7"/>
  <c r="I72" i="7"/>
  <c r="I61" i="7"/>
  <c r="I39" i="7"/>
  <c r="I23" i="7"/>
  <c r="I31" i="7"/>
  <c r="I15" i="7"/>
  <c r="I46" i="7"/>
  <c r="I54" i="7"/>
  <c r="I78" i="7"/>
  <c r="I86" i="7"/>
  <c r="I33" i="7"/>
  <c r="I37" i="7"/>
  <c r="I45" i="7"/>
  <c r="I49" i="7"/>
  <c r="I53" i="7"/>
  <c r="I59" i="7"/>
  <c r="I69" i="7"/>
  <c r="I101" i="7"/>
  <c r="I93" i="7"/>
  <c r="I16" i="7"/>
  <c r="I90" i="7"/>
  <c r="I20" i="7"/>
  <c r="I32" i="7"/>
  <c r="I36" i="7"/>
  <c r="I40" i="7"/>
  <c r="I44" i="7"/>
  <c r="I77" i="7"/>
  <c r="I81" i="7"/>
  <c r="I85" i="7"/>
  <c r="I76" i="7"/>
  <c r="I91" i="7"/>
  <c r="I63" i="7"/>
  <c r="I104" i="7"/>
  <c r="I80" i="7"/>
  <c r="I10" i="7"/>
  <c r="I14" i="7"/>
  <c r="I75" i="7"/>
  <c r="I83" i="7"/>
  <c r="I58" i="7"/>
  <c r="I11" i="7"/>
  <c r="I56" i="7"/>
  <c r="I35" i="7"/>
  <c r="I43" i="7"/>
  <c r="I51" i="7"/>
  <c r="B35" i="15"/>
  <c r="I18" i="7"/>
  <c r="I22" i="7"/>
  <c r="I62" i="7"/>
  <c r="I94" i="7"/>
  <c r="G29" i="15"/>
  <c r="I9" i="7"/>
  <c r="I13" i="7"/>
  <c r="I26" i="7"/>
  <c r="I30" i="7"/>
  <c r="I48" i="7"/>
  <c r="I52" i="7"/>
  <c r="I57" i="7"/>
  <c r="I66" i="7"/>
  <c r="I84" i="7"/>
  <c r="I89" i="7"/>
  <c r="I98" i="7"/>
  <c r="I21" i="7"/>
  <c r="I34" i="7"/>
  <c r="I17" i="7"/>
  <c r="I38" i="7"/>
  <c r="I102" i="7"/>
  <c r="I12" i="7"/>
  <c r="I19" i="7"/>
  <c r="I25" i="7"/>
  <c r="I29" i="7"/>
  <c r="I42" i="7"/>
  <c r="I60" i="7"/>
  <c r="I65" i="7"/>
  <c r="I74" i="7"/>
  <c r="I88" i="7"/>
  <c r="I92" i="7"/>
  <c r="I97" i="7"/>
  <c r="I70" i="7"/>
  <c r="I27" i="7"/>
  <c r="I67" i="7"/>
  <c r="I99" i="7"/>
  <c r="I24" i="7"/>
  <c r="I28" i="7"/>
  <c r="I41" i="7"/>
  <c r="I50" i="7"/>
  <c r="I64" i="7"/>
  <c r="I68" i="7"/>
  <c r="I73" i="7"/>
  <c r="I82" i="7"/>
  <c r="I96" i="7"/>
  <c r="I100" i="7"/>
  <c r="F34" i="15"/>
  <c r="G28" i="15"/>
  <c r="D41" i="15"/>
  <c r="D34" i="15"/>
  <c r="E34" i="15"/>
  <c r="F28" i="15"/>
  <c r="E52" i="15"/>
  <c r="B46" i="15"/>
  <c r="B52" i="15"/>
  <c r="B22" i="15"/>
  <c r="E46" i="15"/>
  <c r="C52" i="15"/>
  <c r="F22" i="15"/>
  <c r="C40" i="15"/>
  <c r="F52" i="15"/>
  <c r="G22" i="15"/>
  <c r="B28" i="15"/>
  <c r="E40" i="15"/>
  <c r="D53" i="15"/>
  <c r="C22" i="15"/>
  <c r="B40" i="15"/>
  <c r="F46" i="15"/>
  <c r="C28" i="15"/>
  <c r="B34" i="15"/>
  <c r="F40" i="15"/>
  <c r="C35" i="15"/>
  <c r="E41" i="15"/>
  <c r="B23" i="15"/>
  <c r="E35" i="15"/>
  <c r="F41" i="15"/>
  <c r="B47" i="15"/>
  <c r="F53" i="15"/>
  <c r="D35" i="15"/>
  <c r="E53" i="15"/>
  <c r="B29" i="15"/>
  <c r="C23" i="15"/>
  <c r="C29" i="15"/>
  <c r="C34" i="15"/>
  <c r="F35" i="15"/>
  <c r="C47" i="15"/>
  <c r="D23" i="15"/>
  <c r="E23" i="15"/>
  <c r="D22" i="15"/>
  <c r="F23" i="15"/>
  <c r="D28" i="15"/>
  <c r="F29" i="15"/>
  <c r="B41" i="15"/>
  <c r="C46" i="15"/>
  <c r="F47" i="15"/>
  <c r="B53" i="15"/>
  <c r="D29" i="15"/>
  <c r="D47" i="15"/>
  <c r="E29" i="15"/>
  <c r="E22" i="15"/>
  <c r="G23" i="15"/>
  <c r="B49" i="8" l="1"/>
  <c r="C49" i="8" s="1"/>
  <c r="D49" i="8" s="1"/>
  <c r="E49" i="8" s="1"/>
  <c r="F49" i="8" s="1"/>
  <c r="G49" i="8" s="1"/>
  <c r="H49" i="8" s="1"/>
  <c r="I49" i="8" s="1"/>
  <c r="J49" i="8" s="1"/>
  <c r="K49" i="8" s="1"/>
  <c r="L49" i="8" s="1"/>
  <c r="M49" i="8" s="1"/>
  <c r="N49" i="8" s="1"/>
  <c r="O49" i="8" s="1"/>
  <c r="P49" i="8" s="1"/>
  <c r="Q49" i="8" s="1"/>
  <c r="R49" i="8" s="1"/>
  <c r="S49" i="8" s="1"/>
  <c r="T49" i="8" s="1"/>
  <c r="U49" i="8" s="1"/>
  <c r="V49" i="8" s="1"/>
  <c r="W49" i="8" s="1"/>
  <c r="B50" i="8"/>
  <c r="C50" i="8"/>
  <c r="D50" i="8" s="1"/>
  <c r="E50" i="8" s="1"/>
  <c r="F50" i="8" s="1"/>
  <c r="G50" i="8" s="1"/>
  <c r="H50" i="8" s="1"/>
  <c r="I50" i="8" s="1"/>
  <c r="J50" i="8" s="1"/>
  <c r="K50" i="8" s="1"/>
  <c r="L50" i="8" s="1"/>
  <c r="M50" i="8" s="1"/>
  <c r="N50" i="8" s="1"/>
  <c r="O50" i="8" s="1"/>
  <c r="P50" i="8" s="1"/>
  <c r="Q50" i="8" s="1"/>
  <c r="R50" i="8" s="1"/>
  <c r="S50" i="8" s="1"/>
  <c r="T50" i="8" s="1"/>
  <c r="U50" i="8" s="1"/>
  <c r="V50" i="8" s="1"/>
  <c r="W50" i="8" s="1"/>
  <c r="B43" i="8"/>
  <c r="C43" i="8" s="1"/>
  <c r="D43" i="8" s="1"/>
  <c r="E43" i="8" s="1"/>
  <c r="F43" i="8" s="1"/>
  <c r="G43" i="8" s="1"/>
  <c r="H43" i="8" s="1"/>
  <c r="I43" i="8" s="1"/>
  <c r="J43" i="8" s="1"/>
  <c r="K43" i="8" s="1"/>
  <c r="L43" i="8" s="1"/>
  <c r="M43" i="8" s="1"/>
  <c r="N43" i="8" s="1"/>
  <c r="O43" i="8" s="1"/>
  <c r="P43" i="8" s="1"/>
  <c r="Q43" i="8" s="1"/>
  <c r="R43" i="8" s="1"/>
  <c r="S43" i="8" s="1"/>
  <c r="T43" i="8" s="1"/>
  <c r="U43" i="8" s="1"/>
  <c r="V43" i="8" s="1"/>
  <c r="W43" i="8" s="1"/>
  <c r="B44" i="8"/>
  <c r="C44" i="8" s="1"/>
  <c r="D44" i="8" s="1"/>
  <c r="E44" i="8" s="1"/>
  <c r="F44" i="8" s="1"/>
  <c r="G44" i="8" s="1"/>
  <c r="H44" i="8" s="1"/>
  <c r="I44" i="8" s="1"/>
  <c r="J44" i="8" s="1"/>
  <c r="K44" i="8" s="1"/>
  <c r="L44" i="8" s="1"/>
  <c r="M44" i="8" s="1"/>
  <c r="N44" i="8" s="1"/>
  <c r="O44" i="8" s="1"/>
  <c r="P44" i="8" s="1"/>
  <c r="Q44" i="8" s="1"/>
  <c r="R44" i="8" s="1"/>
  <c r="S44" i="8" s="1"/>
  <c r="T44" i="8" s="1"/>
  <c r="U44" i="8" s="1"/>
  <c r="V44" i="8" s="1"/>
  <c r="W44" i="8" s="1"/>
  <c r="AG3" i="10"/>
  <c r="AF3" i="10"/>
  <c r="A3" i="10"/>
  <c r="B37" i="8"/>
  <c r="C37" i="8" s="1"/>
  <c r="D37" i="8" s="1"/>
  <c r="E37" i="8" s="1"/>
  <c r="F37" i="8" s="1"/>
  <c r="G37" i="8" s="1"/>
  <c r="H37" i="8" s="1"/>
  <c r="I37" i="8" s="1"/>
  <c r="J37" i="8" s="1"/>
  <c r="K37" i="8" s="1"/>
  <c r="L37" i="8" s="1"/>
  <c r="M37" i="8" s="1"/>
  <c r="N37" i="8" s="1"/>
  <c r="O37" i="8" s="1"/>
  <c r="P37" i="8" s="1"/>
  <c r="Q37" i="8" s="1"/>
  <c r="R37" i="8" s="1"/>
  <c r="S37" i="8" s="1"/>
  <c r="T37" i="8" s="1"/>
  <c r="U37" i="8" s="1"/>
  <c r="V37" i="8" s="1"/>
  <c r="W37" i="8" s="1"/>
  <c r="X37" i="8" s="1"/>
  <c r="Y37" i="8" s="1"/>
  <c r="Z37" i="8" s="1"/>
  <c r="AA37" i="8" s="1"/>
  <c r="AB37" i="8" s="1"/>
  <c r="AC37" i="8" s="1"/>
  <c r="AD37" i="8" s="1"/>
  <c r="B38" i="8"/>
  <c r="C38" i="8" s="1"/>
  <c r="D38" i="8" s="1"/>
  <c r="E38" i="8" s="1"/>
  <c r="F38" i="8" s="1"/>
  <c r="G38" i="8" s="1"/>
  <c r="H38" i="8" s="1"/>
  <c r="I38" i="8" s="1"/>
  <c r="J38" i="8" s="1"/>
  <c r="K38" i="8" s="1"/>
  <c r="L38" i="8" s="1"/>
  <c r="M38" i="8" s="1"/>
  <c r="N38" i="8" s="1"/>
  <c r="O38" i="8" s="1"/>
  <c r="P38" i="8" s="1"/>
  <c r="Q38" i="8" s="1"/>
  <c r="R38" i="8" s="1"/>
  <c r="S38" i="8" s="1"/>
  <c r="T38" i="8" s="1"/>
  <c r="U38" i="8" s="1"/>
  <c r="V38" i="8" s="1"/>
  <c r="W38" i="8" s="1"/>
  <c r="X38" i="8" s="1"/>
  <c r="Y38" i="8" s="1"/>
  <c r="Z38" i="8" s="1"/>
  <c r="AA38" i="8" s="1"/>
  <c r="AB38" i="8" s="1"/>
  <c r="AC38" i="8" s="1"/>
  <c r="AD38" i="8" s="1"/>
  <c r="U5" i="4"/>
  <c r="U6" i="4"/>
  <c r="AW4" i="7" l="1"/>
  <c r="AV4" i="7"/>
  <c r="AU4" i="7"/>
  <c r="AT4" i="7"/>
  <c r="AS4" i="7"/>
  <c r="AP4" i="7"/>
  <c r="AO4" i="7"/>
  <c r="AN4" i="7"/>
  <c r="AM4" i="7"/>
  <c r="AL4" i="7"/>
  <c r="G4" i="7"/>
  <c r="F4" i="7"/>
  <c r="D4" i="7"/>
  <c r="C4" i="7"/>
  <c r="AF4" i="7"/>
  <c r="AE4" i="7"/>
  <c r="AC4" i="7"/>
  <c r="AB4" i="7"/>
  <c r="O78" i="5" l="1"/>
  <c r="O77" i="5"/>
  <c r="O76" i="5"/>
  <c r="O75" i="5"/>
  <c r="O74" i="5"/>
  <c r="O73" i="5"/>
  <c r="O69" i="5"/>
  <c r="O68" i="5"/>
  <c r="O67" i="5"/>
  <c r="O66" i="5"/>
  <c r="O62" i="5"/>
  <c r="O61" i="5"/>
  <c r="O58" i="5"/>
  <c r="O57" i="5"/>
  <c r="O55" i="5"/>
  <c r="O54" i="5"/>
  <c r="O53" i="5"/>
  <c r="O52" i="5"/>
  <c r="O50" i="5"/>
  <c r="O49" i="5"/>
  <c r="O47" i="5"/>
  <c r="O46" i="5"/>
  <c r="O43" i="5"/>
  <c r="O42" i="5"/>
  <c r="O41" i="5"/>
  <c r="O40" i="5"/>
  <c r="O39" i="5"/>
  <c r="O38" i="5"/>
  <c r="O37" i="5"/>
  <c r="O36" i="5"/>
  <c r="O34" i="5"/>
  <c r="O33" i="5"/>
  <c r="O27" i="5"/>
  <c r="O26" i="5"/>
  <c r="O25" i="5"/>
  <c r="O24" i="5"/>
  <c r="O21" i="5"/>
  <c r="O20" i="5"/>
  <c r="O19" i="5"/>
  <c r="O18" i="5"/>
  <c r="O16" i="5"/>
  <c r="O15" i="5"/>
  <c r="O11" i="5"/>
  <c r="M10" i="5"/>
  <c r="U11" i="4"/>
  <c r="O10" i="5" l="1"/>
  <c r="G5" i="5"/>
  <c r="D5" i="5"/>
  <c r="E5" i="5"/>
  <c r="B7" i="5"/>
  <c r="F5" i="5"/>
  <c r="J5" i="5"/>
  <c r="C5" i="5"/>
  <c r="I5" i="5"/>
  <c r="B5" i="5"/>
  <c r="K5" i="5"/>
  <c r="H5" i="5"/>
  <c r="G7" i="5"/>
  <c r="E6" i="5"/>
  <c r="I6" i="5"/>
  <c r="H7" i="5"/>
  <c r="B6" i="5"/>
  <c r="E7" i="5"/>
  <c r="F7" i="5"/>
  <c r="J6" i="5"/>
  <c r="I7" i="5"/>
  <c r="G6" i="5"/>
  <c r="C6" i="5"/>
  <c r="K6" i="5"/>
  <c r="J7" i="5"/>
  <c r="D7" i="5"/>
  <c r="F6" i="5"/>
  <c r="H6" i="5"/>
  <c r="D6" i="5"/>
  <c r="C7" i="5"/>
  <c r="K7" i="5"/>
  <c r="R5" i="4"/>
  <c r="I5" i="4"/>
  <c r="R8" i="4"/>
  <c r="O7" i="4"/>
  <c r="K8" i="4"/>
  <c r="AF8" i="7" s="1"/>
  <c r="I8" i="4"/>
  <c r="F7" i="4"/>
  <c r="B6" i="4"/>
  <c r="AC6" i="7" s="1"/>
  <c r="K5" i="4"/>
  <c r="AF5" i="7" s="1"/>
  <c r="S5" i="4"/>
  <c r="Q5" i="4"/>
  <c r="H5" i="4"/>
  <c r="Q8" i="4"/>
  <c r="S6" i="4"/>
  <c r="M7" i="4"/>
  <c r="H8" i="4"/>
  <c r="J6" i="4"/>
  <c r="D7" i="4"/>
  <c r="B5" i="4"/>
  <c r="AC5" i="7" s="1"/>
  <c r="S8" i="4"/>
  <c r="P5" i="4"/>
  <c r="G5" i="4"/>
  <c r="P8" i="4"/>
  <c r="R6" i="4"/>
  <c r="L7" i="4"/>
  <c r="F7" i="7" s="1"/>
  <c r="G8" i="4"/>
  <c r="I6" i="4"/>
  <c r="C7" i="4"/>
  <c r="Q7" i="4"/>
  <c r="G7" i="4"/>
  <c r="O5" i="4"/>
  <c r="F5" i="4"/>
  <c r="O8" i="4"/>
  <c r="Q6" i="4"/>
  <c r="K7" i="4"/>
  <c r="AF7" i="7" s="1"/>
  <c r="F8" i="4"/>
  <c r="H6" i="4"/>
  <c r="B7" i="4"/>
  <c r="AC7" i="7" s="1"/>
  <c r="K6" i="4"/>
  <c r="AF6" i="7" s="1"/>
  <c r="L8" i="4"/>
  <c r="F8" i="7" s="1"/>
  <c r="M5" i="4"/>
  <c r="D5" i="4"/>
  <c r="S7" i="4"/>
  <c r="P6" i="4"/>
  <c r="M6" i="4"/>
  <c r="J7" i="4"/>
  <c r="G6" i="4"/>
  <c r="D8" i="4"/>
  <c r="H7" i="4"/>
  <c r="B8" i="4"/>
  <c r="AC8" i="7" s="1"/>
  <c r="J5" i="4"/>
  <c r="C6" i="4"/>
  <c r="C6" i="7" s="1"/>
  <c r="W11" i="4"/>
  <c r="L5" i="4"/>
  <c r="F5" i="7" s="1"/>
  <c r="C5" i="4"/>
  <c r="C5" i="7" s="1"/>
  <c r="R7" i="4"/>
  <c r="O6" i="4"/>
  <c r="L6" i="4"/>
  <c r="F6" i="7" s="1"/>
  <c r="I7" i="4"/>
  <c r="F6" i="4"/>
  <c r="C8" i="4"/>
  <c r="C8" i="7" s="1"/>
  <c r="M8" i="4"/>
  <c r="J8" i="4"/>
  <c r="D6" i="4"/>
  <c r="P7" i="4"/>
  <c r="AG4" i="7"/>
  <c r="AD4" i="7"/>
  <c r="X4" i="7"/>
  <c r="W4" i="7"/>
  <c r="V4" i="7"/>
  <c r="U4" i="7"/>
  <c r="T4" i="7"/>
  <c r="P4" i="7"/>
  <c r="O4" i="7"/>
  <c r="N4" i="7"/>
  <c r="M4" i="7"/>
  <c r="L4" i="7"/>
  <c r="AT7" i="7" l="1"/>
  <c r="U7" i="7"/>
  <c r="G6" i="7"/>
  <c r="AG6" i="7"/>
  <c r="AE6" i="7"/>
  <c r="N6" i="7"/>
  <c r="AN6" i="7"/>
  <c r="AU7" i="7"/>
  <c r="V7" i="7"/>
  <c r="AT5" i="7"/>
  <c r="U5" i="7"/>
  <c r="AU8" i="7"/>
  <c r="V8" i="7"/>
  <c r="B26" i="15"/>
  <c r="AT6" i="7"/>
  <c r="U6" i="7"/>
  <c r="AL8" i="7"/>
  <c r="L8" i="7"/>
  <c r="E7" i="4"/>
  <c r="E7" i="7" s="1"/>
  <c r="C7" i="7"/>
  <c r="AW8" i="7"/>
  <c r="X8" i="7"/>
  <c r="AN5" i="7"/>
  <c r="N5" i="7"/>
  <c r="AS7" i="7"/>
  <c r="T7" i="7"/>
  <c r="AL6" i="7"/>
  <c r="L6" i="7"/>
  <c r="AO7" i="7"/>
  <c r="O7" i="7"/>
  <c r="AP5" i="7"/>
  <c r="P5" i="7"/>
  <c r="AW7" i="7"/>
  <c r="X7" i="7"/>
  <c r="AO6" i="7"/>
  <c r="O6" i="7"/>
  <c r="C21" i="15"/>
  <c r="AU5" i="7"/>
  <c r="V5" i="7"/>
  <c r="AV8" i="7"/>
  <c r="W8" i="7"/>
  <c r="E26" i="15"/>
  <c r="AD5" i="7"/>
  <c r="D5" i="7"/>
  <c r="AB5" i="7"/>
  <c r="AU6" i="7"/>
  <c r="V6" i="7"/>
  <c r="AM8" i="7"/>
  <c r="M8" i="7"/>
  <c r="AD7" i="7"/>
  <c r="D7" i="7"/>
  <c r="AB7" i="7"/>
  <c r="AW5" i="7"/>
  <c r="X5" i="7"/>
  <c r="AO5" i="7"/>
  <c r="O5" i="7"/>
  <c r="AS6" i="7"/>
  <c r="T6" i="7"/>
  <c r="AN7" i="7"/>
  <c r="N7" i="7"/>
  <c r="G5" i="7"/>
  <c r="AG5" i="7"/>
  <c r="AE5" i="7"/>
  <c r="AS8" i="7"/>
  <c r="T8" i="7"/>
  <c r="AP6" i="7"/>
  <c r="P6" i="7"/>
  <c r="F21" i="15"/>
  <c r="W5" i="7"/>
  <c r="AV5" i="7"/>
  <c r="AB6" i="7"/>
  <c r="D6" i="7"/>
  <c r="AD6" i="7"/>
  <c r="AV7" i="7"/>
  <c r="W7" i="7"/>
  <c r="D8" i="7"/>
  <c r="AD8" i="7"/>
  <c r="AB8" i="7"/>
  <c r="AL5" i="7"/>
  <c r="L5" i="7"/>
  <c r="AV6" i="7"/>
  <c r="W6" i="7"/>
  <c r="AN8" i="7"/>
  <c r="N8" i="7"/>
  <c r="C20" i="15"/>
  <c r="AP8" i="7"/>
  <c r="P8" i="7"/>
  <c r="B27" i="15"/>
  <c r="AM6" i="7"/>
  <c r="M6" i="7"/>
  <c r="F20" i="15"/>
  <c r="AS5" i="7"/>
  <c r="T5" i="7"/>
  <c r="AT8" i="7"/>
  <c r="U8" i="7"/>
  <c r="AE7" i="7"/>
  <c r="G7" i="7"/>
  <c r="AG7" i="7"/>
  <c r="AL7" i="7"/>
  <c r="L7" i="7"/>
  <c r="AE8" i="7"/>
  <c r="AG8" i="7"/>
  <c r="G8" i="7"/>
  <c r="E27" i="15"/>
  <c r="AP7" i="7"/>
  <c r="P7" i="7"/>
  <c r="AM7" i="7"/>
  <c r="M7" i="7"/>
  <c r="AM5" i="7"/>
  <c r="M5" i="7"/>
  <c r="AW6" i="7"/>
  <c r="X6" i="7"/>
  <c r="O8" i="7"/>
  <c r="AO8" i="7"/>
  <c r="N7" i="4"/>
  <c r="H7" i="7" s="1"/>
  <c r="E8" i="4"/>
  <c r="E8" i="7" s="1"/>
  <c r="N6" i="4"/>
  <c r="H6" i="7" s="1"/>
  <c r="E6" i="4"/>
  <c r="E6" i="7" s="1"/>
  <c r="N8" i="4"/>
  <c r="H8" i="7" s="1"/>
  <c r="I8" i="7" l="1"/>
  <c r="F38" i="15"/>
  <c r="F27" i="15"/>
  <c r="F45" i="15"/>
  <c r="D51" i="15"/>
  <c r="C50" i="15"/>
  <c r="E38" i="15"/>
  <c r="F32" i="15"/>
  <c r="D21" i="15"/>
  <c r="B21" i="15"/>
  <c r="C33" i="15"/>
  <c r="D32" i="15"/>
  <c r="C45" i="15"/>
  <c r="E32" i="15"/>
  <c r="E20" i="15"/>
  <c r="B39" i="15"/>
  <c r="B33" i="15"/>
  <c r="C26" i="15"/>
  <c r="B50" i="15"/>
  <c r="B44" i="15"/>
  <c r="C44" i="15"/>
  <c r="C27" i="15"/>
  <c r="D26" i="15"/>
  <c r="I6" i="7"/>
  <c r="G26" i="15"/>
  <c r="E50" i="15"/>
  <c r="D20" i="15"/>
  <c r="F44" i="15"/>
  <c r="B38" i="15"/>
  <c r="B32" i="15"/>
  <c r="E44" i="15"/>
  <c r="G20" i="15"/>
  <c r="I7" i="7"/>
  <c r="B51" i="15"/>
  <c r="B45" i="15"/>
  <c r="B20" i="15"/>
  <c r="E33" i="15"/>
  <c r="C39" i="15"/>
  <c r="F26" i="15"/>
  <c r="C32" i="15"/>
  <c r="F51" i="15"/>
  <c r="D45" i="15"/>
  <c r="F50" i="15"/>
  <c r="D44" i="15"/>
  <c r="E51" i="15"/>
  <c r="E21" i="15"/>
  <c r="E45" i="15"/>
  <c r="D38" i="15"/>
  <c r="C51" i="15"/>
  <c r="E39" i="15"/>
  <c r="G21" i="15"/>
  <c r="F39" i="15"/>
  <c r="D50" i="15"/>
  <c r="D39" i="15"/>
  <c r="F33" i="15"/>
  <c r="D33" i="15"/>
  <c r="C38" i="15"/>
  <c r="N5" i="4"/>
  <c r="H5" i="7" s="1"/>
  <c r="E5" i="4"/>
  <c r="E5" i="7" s="1"/>
  <c r="H4" i="7"/>
  <c r="E4" i="7"/>
  <c r="D27" i="15" l="1"/>
  <c r="I5" i="7"/>
  <c r="G27" i="15"/>
  <c r="I4" i="7"/>
  <c r="S75" i="1"/>
  <c r="R74" i="1"/>
  <c r="R70" i="1"/>
  <c r="S67" i="1"/>
  <c r="R66" i="1"/>
  <c r="R62" i="1"/>
  <c r="S59" i="1"/>
  <c r="R58" i="1"/>
  <c r="R54" i="1"/>
  <c r="S51" i="1"/>
  <c r="R50" i="1"/>
  <c r="R46" i="1"/>
  <c r="S43" i="1"/>
  <c r="R42" i="1"/>
  <c r="R38" i="1"/>
  <c r="S35" i="1"/>
  <c r="R34" i="1"/>
  <c r="R30" i="1"/>
  <c r="S27" i="1"/>
  <c r="R26" i="1"/>
  <c r="R22" i="1"/>
  <c r="S19" i="1"/>
  <c r="R18" i="1"/>
  <c r="R14" i="1"/>
  <c r="S11" i="1"/>
  <c r="R10" i="1"/>
  <c r="R6" i="1"/>
  <c r="S3" i="1"/>
  <c r="S74" i="1"/>
  <c r="S73" i="1"/>
  <c r="S72" i="1"/>
  <c r="S71" i="1"/>
  <c r="S70" i="1"/>
  <c r="S69" i="1"/>
  <c r="S68" i="1"/>
  <c r="S66" i="1"/>
  <c r="S65" i="1"/>
  <c r="S64" i="1"/>
  <c r="S63" i="1"/>
  <c r="S62" i="1"/>
  <c r="S61" i="1"/>
  <c r="S60" i="1"/>
  <c r="S58" i="1"/>
  <c r="S57" i="1"/>
  <c r="S56" i="1"/>
  <c r="S55" i="1"/>
  <c r="S54" i="1"/>
  <c r="S53" i="1"/>
  <c r="S52" i="1"/>
  <c r="S50" i="1"/>
  <c r="S49" i="1"/>
  <c r="S48" i="1"/>
  <c r="S47" i="1"/>
  <c r="S46" i="1"/>
  <c r="S45" i="1"/>
  <c r="S44" i="1"/>
  <c r="S42" i="1"/>
  <c r="S41" i="1"/>
  <c r="S40" i="1"/>
  <c r="S39" i="1"/>
  <c r="S38" i="1"/>
  <c r="S37" i="1"/>
  <c r="S36" i="1"/>
  <c r="S34" i="1"/>
  <c r="S33" i="1"/>
  <c r="S32" i="1"/>
  <c r="S31" i="1"/>
  <c r="S30" i="1"/>
  <c r="S29" i="1"/>
  <c r="S28" i="1"/>
  <c r="S26" i="1"/>
  <c r="S25" i="1"/>
  <c r="S24" i="1"/>
  <c r="S23" i="1"/>
  <c r="S22" i="1"/>
  <c r="S21" i="1"/>
  <c r="S20" i="1"/>
  <c r="S18" i="1"/>
  <c r="S17" i="1"/>
  <c r="S16" i="1"/>
  <c r="S15" i="1"/>
  <c r="S14" i="1"/>
  <c r="S13" i="1"/>
  <c r="S12" i="1"/>
  <c r="S10" i="1"/>
  <c r="S9" i="1"/>
  <c r="S8" i="1"/>
  <c r="S7" i="1"/>
  <c r="S6" i="1"/>
  <c r="S5" i="1"/>
  <c r="S4" i="1"/>
  <c r="S2" i="1"/>
  <c r="R3" i="1"/>
  <c r="R4" i="1"/>
  <c r="R5" i="1"/>
  <c r="R7" i="1"/>
  <c r="R8" i="1"/>
  <c r="R9" i="1"/>
  <c r="R11" i="1"/>
  <c r="R12" i="1"/>
  <c r="R13" i="1"/>
  <c r="R15" i="1"/>
  <c r="R16" i="1"/>
  <c r="R17" i="1"/>
  <c r="R19" i="1"/>
  <c r="R20" i="1"/>
  <c r="R21" i="1"/>
  <c r="R23" i="1"/>
  <c r="R24" i="1"/>
  <c r="R25" i="1"/>
  <c r="R27" i="1"/>
  <c r="R28" i="1"/>
  <c r="R29" i="1"/>
  <c r="R31" i="1"/>
  <c r="R32" i="1"/>
  <c r="R33" i="1"/>
  <c r="R35" i="1"/>
  <c r="R36" i="1"/>
  <c r="R37" i="1"/>
  <c r="R39" i="1"/>
  <c r="R40" i="1"/>
  <c r="R41" i="1"/>
  <c r="R43" i="1"/>
  <c r="R44" i="1"/>
  <c r="R45" i="1"/>
  <c r="R47" i="1"/>
  <c r="R48" i="1"/>
  <c r="R49" i="1"/>
  <c r="R51" i="1"/>
  <c r="R52" i="1"/>
  <c r="R53" i="1"/>
  <c r="R55" i="1"/>
  <c r="R56" i="1"/>
  <c r="R57" i="1"/>
  <c r="R59" i="1"/>
  <c r="R60" i="1"/>
  <c r="R61" i="1"/>
  <c r="R63" i="1"/>
  <c r="R64" i="1"/>
  <c r="R65" i="1"/>
  <c r="R67" i="1"/>
  <c r="R68" i="1"/>
  <c r="R69" i="1"/>
  <c r="R71" i="1"/>
  <c r="R72" i="1"/>
  <c r="R73" i="1"/>
  <c r="R75" i="1"/>
  <c r="R2" i="1"/>
  <c r="U3" i="2"/>
  <c r="U4" i="2"/>
  <c r="U5" i="2"/>
  <c r="U6" i="2"/>
  <c r="U7" i="2"/>
  <c r="U8" i="2"/>
  <c r="U9" i="2"/>
  <c r="U10" i="2"/>
  <c r="U11" i="2"/>
  <c r="U13" i="2"/>
  <c r="U14" i="2"/>
  <c r="U15" i="2"/>
  <c r="U16" i="2"/>
  <c r="U17" i="2"/>
  <c r="U18" i="2"/>
  <c r="U19" i="2"/>
  <c r="U20" i="2"/>
  <c r="U21"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2" i="2"/>
  <c r="T3" i="2"/>
  <c r="T4" i="2"/>
  <c r="T5" i="2"/>
  <c r="T6" i="2"/>
  <c r="T7" i="2"/>
  <c r="T8" i="2"/>
  <c r="T9" i="2"/>
  <c r="T10" i="2"/>
  <c r="T11" i="2"/>
  <c r="T13" i="2"/>
  <c r="T14" i="2"/>
  <c r="T15" i="2"/>
  <c r="T16" i="2"/>
  <c r="T17" i="2"/>
  <c r="T18" i="2"/>
  <c r="T19" i="2"/>
  <c r="T20" i="2"/>
  <c r="T21"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2" i="2"/>
</calcChain>
</file>

<file path=xl/sharedStrings.xml><?xml version="1.0" encoding="utf-8"?>
<sst xmlns="http://schemas.openxmlformats.org/spreadsheetml/2006/main" count="2080" uniqueCount="330">
  <si>
    <t>ProgramYear</t>
  </si>
  <si>
    <t>ImportAgency</t>
  </si>
  <si>
    <t>Participants</t>
  </si>
  <si>
    <t>MSGNum</t>
  </si>
  <si>
    <t>MSGDen</t>
  </si>
  <si>
    <t>MSGRate</t>
  </si>
  <si>
    <t>PctEligForMSG</t>
  </si>
  <si>
    <t>EFL</t>
  </si>
  <si>
    <t>SecEd</t>
  </si>
  <si>
    <t>Postsec</t>
  </si>
  <si>
    <t>TrainMilestone</t>
  </si>
  <si>
    <t>SkillGain</t>
  </si>
  <si>
    <t>College</t>
  </si>
  <si>
    <t>Training</t>
  </si>
  <si>
    <t>EnrInSecEd</t>
  </si>
  <si>
    <t>EnrInPostsecEd</t>
  </si>
  <si>
    <t>EnrInCred</t>
  </si>
  <si>
    <t>AK</t>
  </si>
  <si>
    <t>AL</t>
  </si>
  <si>
    <t>AR-B</t>
  </si>
  <si>
    <t>AR-G</t>
  </si>
  <si>
    <t>AZ</t>
  </si>
  <si>
    <t>CA</t>
  </si>
  <si>
    <t>CO</t>
  </si>
  <si>
    <t>CT-B</t>
  </si>
  <si>
    <t>CT-G</t>
  </si>
  <si>
    <t>DC</t>
  </si>
  <si>
    <t>DE-B</t>
  </si>
  <si>
    <t>DE-G</t>
  </si>
  <si>
    <t>FL-B</t>
  </si>
  <si>
    <t>FL-G</t>
  </si>
  <si>
    <t>GA</t>
  </si>
  <si>
    <t>HI</t>
  </si>
  <si>
    <t>IA-B</t>
  </si>
  <si>
    <t>IA-G</t>
  </si>
  <si>
    <t>ID-B</t>
  </si>
  <si>
    <t>ID-G</t>
  </si>
  <si>
    <t>IL</t>
  </si>
  <si>
    <t>IN</t>
  </si>
  <si>
    <t>KS</t>
  </si>
  <si>
    <t>KY</t>
  </si>
  <si>
    <t>LA</t>
  </si>
  <si>
    <t>MA-B</t>
  </si>
  <si>
    <t>MA-G</t>
  </si>
  <si>
    <t>MD</t>
  </si>
  <si>
    <t>ME-B</t>
  </si>
  <si>
    <t>ME-G</t>
  </si>
  <si>
    <t>MI-B</t>
  </si>
  <si>
    <t>MI-G</t>
  </si>
  <si>
    <t>MN-B</t>
  </si>
  <si>
    <t>MN-G</t>
  </si>
  <si>
    <t>MO-B</t>
  </si>
  <si>
    <t>MO-G</t>
  </si>
  <si>
    <t>MS</t>
  </si>
  <si>
    <t>MT</t>
  </si>
  <si>
    <t>NC-B</t>
  </si>
  <si>
    <t>NC-G</t>
  </si>
  <si>
    <t>ND</t>
  </si>
  <si>
    <t>NE-B</t>
  </si>
  <si>
    <t>NE-G</t>
  </si>
  <si>
    <t>NH</t>
  </si>
  <si>
    <t>NJ-B</t>
  </si>
  <si>
    <t>NJ-G</t>
  </si>
  <si>
    <t>NM-B</t>
  </si>
  <si>
    <t>NM-G</t>
  </si>
  <si>
    <t>NV</t>
  </si>
  <si>
    <t>NY-B</t>
  </si>
  <si>
    <t>NY-G</t>
  </si>
  <si>
    <t>OH</t>
  </si>
  <si>
    <t>OK</t>
  </si>
  <si>
    <t>OR-B</t>
  </si>
  <si>
    <t>OR-G</t>
  </si>
  <si>
    <t>PA</t>
  </si>
  <si>
    <t>PR</t>
  </si>
  <si>
    <t>RI</t>
  </si>
  <si>
    <t>SC-B</t>
  </si>
  <si>
    <t>SC-G</t>
  </si>
  <si>
    <t>SD-B</t>
  </si>
  <si>
    <t>SD-G</t>
  </si>
  <si>
    <t>TN</t>
  </si>
  <si>
    <t>TX</t>
  </si>
  <si>
    <t>UT</t>
  </si>
  <si>
    <t>VA-B</t>
  </si>
  <si>
    <t>VA-G</t>
  </si>
  <si>
    <t>VT-B</t>
  </si>
  <si>
    <t>VT-G</t>
  </si>
  <si>
    <t>WA-B</t>
  </si>
  <si>
    <t>WA-G</t>
  </si>
  <si>
    <t>WI</t>
  </si>
  <si>
    <t>WV</t>
  </si>
  <si>
    <t>WY</t>
  </si>
  <si>
    <t>PY17</t>
  </si>
  <si>
    <t>PY18</t>
  </si>
  <si>
    <t xml:space="preserve">          Participants</t>
  </si>
  <si>
    <t>Agency</t>
  </si>
  <si>
    <t xml:space="preserve">    MSG Numerator</t>
  </si>
  <si>
    <t>MSG Denometor</t>
  </si>
  <si>
    <t xml:space="preserve">     MSG  Rate</t>
  </si>
  <si>
    <t xml:space="preserve">MSG Numerator </t>
  </si>
  <si>
    <t>MSG Denominator</t>
  </si>
  <si>
    <t>MSG Rate</t>
  </si>
  <si>
    <t>PY2017</t>
  </si>
  <si>
    <t>PY2018</t>
  </si>
  <si>
    <t>National</t>
  </si>
  <si>
    <t>Total Participants</t>
  </si>
  <si>
    <t xml:space="preserve">MSG: Secondary </t>
  </si>
  <si>
    <t>MSG: Training Milestone</t>
  </si>
  <si>
    <t>MSG:     Post secondary</t>
  </si>
  <si>
    <t>MSG:   Post secondary</t>
  </si>
  <si>
    <t>MSG:       EFL</t>
  </si>
  <si>
    <t>MSG:      EFL</t>
  </si>
  <si>
    <t>% Change</t>
  </si>
  <si>
    <t>MSG: Skill Progression</t>
  </si>
  <si>
    <t>% of Gains From EFL</t>
  </si>
  <si>
    <t>% of Gains From Secondary School Progress</t>
  </si>
  <si>
    <t>% of Gains From Post-Secondary Progress</t>
  </si>
  <si>
    <t>% of Gains From Meeting a Training Milestone</t>
  </si>
  <si>
    <t>% of Gains From Skills Progression</t>
  </si>
  <si>
    <t>% of Participants in Training/Education</t>
  </si>
  <si>
    <t>MSG Rates</t>
  </si>
  <si>
    <t>Natl-C</t>
  </si>
  <si>
    <t>Natl-B</t>
  </si>
  <si>
    <t>Natl-G</t>
  </si>
  <si>
    <t>% of Participants in Education or Training Program Leading to a Recognized Credential or Employment</t>
  </si>
  <si>
    <t>PY17 Numerator</t>
  </si>
  <si>
    <t>PY17 Denominator</t>
  </si>
  <si>
    <t>PY17 Rate</t>
  </si>
  <si>
    <t>PY18 Rate</t>
  </si>
  <si>
    <t>PY18 Numerator</t>
  </si>
  <si>
    <t>PY18 Denominator</t>
  </si>
  <si>
    <t># of Gains From EFL</t>
  </si>
  <si>
    <t># of Gains From Secondary School Progress</t>
  </si>
  <si>
    <t># of Gains From Post-Secondary Progress</t>
  </si>
  <si>
    <t># of Gains From Meeting a Training Milestone</t>
  </si>
  <si>
    <t># of Gains From Skills Progression</t>
  </si>
  <si>
    <t>PY17 Breakout of # of Gains by Type</t>
  </si>
  <si>
    <t>PY17 Breakout of % of Gains by Type</t>
  </si>
  <si>
    <t>PY18 Breakout of # of Gains by Type</t>
  </si>
  <si>
    <t>COMBINED</t>
  </si>
  <si>
    <t>Type</t>
  </si>
  <si>
    <t>State</t>
  </si>
  <si>
    <t>Weighted Avg of Blind Agencies</t>
  </si>
  <si>
    <t>Weighted Avg of General Agencies</t>
  </si>
  <si>
    <t>PY18 Breakout of % of Gains by Type</t>
  </si>
  <si>
    <t>AR-T</t>
  </si>
  <si>
    <t>CT-T</t>
  </si>
  <si>
    <t>DE-T</t>
  </si>
  <si>
    <t>FL-T</t>
  </si>
  <si>
    <t>IA-T</t>
  </si>
  <si>
    <t>ID-T</t>
  </si>
  <si>
    <t>MA-T</t>
  </si>
  <si>
    <t>ME-T</t>
  </si>
  <si>
    <t>MI-T</t>
  </si>
  <si>
    <t>MN-T</t>
  </si>
  <si>
    <t>MO-T</t>
  </si>
  <si>
    <t>NC-T</t>
  </si>
  <si>
    <t>NE-T</t>
  </si>
  <si>
    <t>NJ-T</t>
  </si>
  <si>
    <t>NM-T</t>
  </si>
  <si>
    <t>NY-T</t>
  </si>
  <si>
    <t>OR-T</t>
  </si>
  <si>
    <t>SC-T</t>
  </si>
  <si>
    <t>SD-T</t>
  </si>
  <si>
    <t>VA-T</t>
  </si>
  <si>
    <t>VT-T</t>
  </si>
  <si>
    <t>WA-T</t>
  </si>
  <si>
    <t>-T</t>
  </si>
  <si>
    <t>Natl-T</t>
  </si>
  <si>
    <t>AK-C</t>
  </si>
  <si>
    <t>AL-C</t>
  </si>
  <si>
    <t>AZ-C</t>
  </si>
  <si>
    <t>CA-C</t>
  </si>
  <si>
    <t>CO-C</t>
  </si>
  <si>
    <t>DC-C</t>
  </si>
  <si>
    <t>GA-C</t>
  </si>
  <si>
    <t>HI-C</t>
  </si>
  <si>
    <t>IL-C</t>
  </si>
  <si>
    <t>IN-C</t>
  </si>
  <si>
    <t>KS-C</t>
  </si>
  <si>
    <t>KY-C</t>
  </si>
  <si>
    <t>LA-C</t>
  </si>
  <si>
    <t>MD-C</t>
  </si>
  <si>
    <t>MS-C</t>
  </si>
  <si>
    <t>MT-C</t>
  </si>
  <si>
    <t>ND-C</t>
  </si>
  <si>
    <t>NH-C</t>
  </si>
  <si>
    <t>NV-C</t>
  </si>
  <si>
    <t>OH-C</t>
  </si>
  <si>
    <t>OK-C</t>
  </si>
  <si>
    <t>PA-C</t>
  </si>
  <si>
    <t>PR-C</t>
  </si>
  <si>
    <t>RI-C</t>
  </si>
  <si>
    <t>TN-C</t>
  </si>
  <si>
    <t>TX-C</t>
  </si>
  <si>
    <t>UT-C</t>
  </si>
  <si>
    <t>WI-C</t>
  </si>
  <si>
    <t>WV-C</t>
  </si>
  <si>
    <t>WY-C</t>
  </si>
  <si>
    <t>Rate</t>
  </si>
  <si>
    <t>This Dashboard Displays PY17 and PY18 MSG data for the US and state VR agencies</t>
  </si>
  <si>
    <t>PY17 Total Participants</t>
  </si>
  <si>
    <t xml:space="preserve">PY17 MSG Numerator </t>
  </si>
  <si>
    <t>PY17 MSG Denominator</t>
  </si>
  <si>
    <t>PY17 MSG Rate</t>
  </si>
  <si>
    <t>PY17 MSG:       EFL</t>
  </si>
  <si>
    <t xml:space="preserve">PY17 MSG: Secondary </t>
  </si>
  <si>
    <t>PY17 MSG:     Post secondary</t>
  </si>
  <si>
    <t>PY17 MSG: Training Milestone</t>
  </si>
  <si>
    <t>PY17 MSG: Skill Progression</t>
  </si>
  <si>
    <t>PY18 Total Participants</t>
  </si>
  <si>
    <t xml:space="preserve">PY18 MSG Numerator </t>
  </si>
  <si>
    <t>PY18 MSG Denominator</t>
  </si>
  <si>
    <t>PY18 MSG Rate</t>
  </si>
  <si>
    <t>PY18 MSG:      EFL</t>
  </si>
  <si>
    <t xml:space="preserve">PY18 MSG: Secondary </t>
  </si>
  <si>
    <t>PY18 MSG:   Post secondary</t>
  </si>
  <si>
    <t>PY18 MSG: Training Milestone</t>
  </si>
  <si>
    <t>PY18 MSG: Skill Progression</t>
  </si>
  <si>
    <t>PY17 College Category (all types)</t>
  </si>
  <si>
    <t>PY17 Training  Category (all types)</t>
  </si>
  <si>
    <t xml:space="preserve">PY17 Enrolled       in Postsecondary Education </t>
  </si>
  <si>
    <t>PY17 Enrolled       in Training Program Leading to Credential</t>
  </si>
  <si>
    <t>PY18 College Category (all types)</t>
  </si>
  <si>
    <t>PY18 Training  Category (all types)</t>
  </si>
  <si>
    <t xml:space="preserve">PY18 Enrolled in Postsecondary Education </t>
  </si>
  <si>
    <t>PY18 Enrolled in Training Program Leading to Credential</t>
  </si>
  <si>
    <t>Entity</t>
  </si>
  <si>
    <t>Term</t>
  </si>
  <si>
    <t>Basic Definition</t>
  </si>
  <si>
    <t>Detailed Calculation from the RSA911</t>
  </si>
  <si>
    <t>MSG Numerator</t>
  </si>
  <si>
    <t>MSG: EFL</t>
  </si>
  <si>
    <t>Count of participants where Data Element 85 is not null and Data Element 343 is within the reporting period</t>
  </si>
  <si>
    <t>MSG: Secondary</t>
  </si>
  <si>
    <t>Count of participants where Data Element 85 is not null and Data Element 344 is within the reporting period</t>
  </si>
  <si>
    <t>MSG: Postsecondary</t>
  </si>
  <si>
    <t>Count of participants where Data Element 85 is not null and Data Element 345 is within the reporting period</t>
  </si>
  <si>
    <t>Count of participants where Data Element 85 is not null and Data Element 346 is within the reporting period</t>
  </si>
  <si>
    <t>MSG: Skill Gain</t>
  </si>
  <si>
    <t>Count of participants where Data Element 85 is not null and Data Element 347 is within the reporting period</t>
  </si>
  <si>
    <t>College Category (all types)</t>
  </si>
  <si>
    <t>Count of participants where Data Element 129=1 OR Data Element 130=1 OR Data Element 134=1 OR Data Element 136=1 OR Data Element 137=1 OR Data Element 141=1 OR Data Element 143=1 OR Data Element 144=1 OR Data Element 148=1</t>
  </si>
  <si>
    <t>Training Category (all types)</t>
  </si>
  <si>
    <t>Count of participants where Data Element 150=1 OR Data Element 151=1 OR Data Element 155=1 OR Data Element 157=1 OR Data Element 158=1 OR Data Element 162=1 OR Data Element 164=1 OR Data Element 165=1 OR Data Element 168=1 OR Data Element 170=1 OR Data Element 171=1 OR Data Element 175=1 OR Data Element 191=1 OR Data Element 192=1 OR Data Element 196=1 OR Data Element 198=1 OR Data Element 199=1 OR Data Element 203=1 OR Data Element 205=1 OR Data Element 206=1 OR Data Element 210=1</t>
  </si>
  <si>
    <t>Enrolled in Secondary Education</t>
  </si>
  <si>
    <t>Count of participants where Data Element 78=1</t>
  </si>
  <si>
    <t>Y/N Flag</t>
  </si>
  <si>
    <t>Enrolled in Postsecondary Education</t>
  </si>
  <si>
    <t>Count of participants where Data Element 84=1</t>
  </si>
  <si>
    <t>Enrolled in Training Program Leading to Credential</t>
  </si>
  <si>
    <t>Count of participants where Data Element 85=1</t>
  </si>
  <si>
    <t>DATE</t>
  </si>
  <si>
    <t>should drive denominator</t>
  </si>
  <si>
    <t>Date Enrolled During Program Participation in an Education or Training Program Leading to a Recognized Postsecondary Credential or Employment</t>
  </si>
  <si>
    <t>Date MSG Skills EFL</t>
  </si>
  <si>
    <t>Date MSG Secondary Reportcard/progress</t>
  </si>
  <si>
    <t>Date MSG Skills PSE Transcript/Reportcard</t>
  </si>
  <si>
    <t>Date MSG Training Milestone</t>
  </si>
  <si>
    <t>Date MSG Skills Progression</t>
  </si>
  <si>
    <t>Ocupational/Vocational Training - PURCHASE</t>
  </si>
  <si>
    <t>why not in house or comparable benefits?</t>
  </si>
  <si>
    <t>Successful passage of an exam that is required for a particular occupation or progress in attaining technical or occupational skills as evidenced by trade-related benchmarks, such as knowledge-based exams.</t>
  </si>
  <si>
    <t>Satisfactory or better progress report, towards established milestones, such as completion of OJT or completion of one year of an apprenticeship program or similar milestones, from an employer or training provider who is providing training.</t>
  </si>
  <si>
    <t>NA</t>
  </si>
  <si>
    <t>MSG Numerator divided by MSG Denominator</t>
  </si>
  <si>
    <t>Count of Participants in Secondary Education during the PY. This was included in the MSG Dashboard Tool to help identify how/why Participants are in the MSG Denominator.  However, it can also be used to help validate whether Element 85 is being correctly reported. If a Participant is in training during a PY, the Participant should be reported in Element 85 and thus be included in the MSG Denominator.</t>
  </si>
  <si>
    <t>Count of Participants in College of any kind during the PY. This element is intended to help identify how/why Participants are in the MSG Denominator.  However, it can also be used to help validate whether Element 85 is being correctly reported. If a Participant is in College during a PY, the Participant should be reported in Element 85 and thus be included in the MSG Denominator.</t>
  </si>
  <si>
    <t>Count of Participants in Postsecondary Education during the PY. This was included in the MSG Dashboard Tool to help identify how/why Participants are in the MSG Denominator.  However, it can also be used to help validate whether Element 85 is being correctly reported. If a Participant is in training during a PY, the Participant should be reported in Element 85 and thus be included in the MSG Denominator.</t>
  </si>
  <si>
    <t>This is very similar to the MSG Denominator. It counts all Participants in an education or training program that leads to a recognized postsecondary credential or employment. The key difference is that it doesn't look at dates and doesn't consider exclusions.</t>
  </si>
  <si>
    <t>Participant</t>
  </si>
  <si>
    <t>% of Participants in the MSG Denominator</t>
  </si>
  <si>
    <t>MSG Denominator divided by Unduplicated Count of Participants Served in the PY.</t>
  </si>
  <si>
    <t>The number of WIOA Participants who, during the program year, were/are in an education or training program that leads to a recognized postsecondary credential or employment  and who don't have a Reason for Exit that excludes the Participant from the measure (if Exit occurred during that PY).</t>
  </si>
  <si>
    <t>July 1, 2017 to June 30, 2018</t>
  </si>
  <si>
    <t>July 1, 2018 to June 30, 2019</t>
  </si>
  <si>
    <t>VR Blind</t>
  </si>
  <si>
    <t>VR General</t>
  </si>
  <si>
    <t>VR Combined</t>
  </si>
  <si>
    <t>VR Total</t>
  </si>
  <si>
    <t>These represent total unduplicated results for Combined, Blind and General VR Agencies (summing up the results for each reported data element and then dividing the sum Numerator by sum Denominator to get the MSG Rates). This means that states with larger numbers of in an element will influence the final number more than States with smaller numbers.</t>
  </si>
  <si>
    <t>These represent total results for Combined VR Agencies (summing up the results for each reported data element and then dividing the sum Numerator by sum Denominator to get the MSG Rates). This means that states with larger numbers of in an element will influence the final number more than States with smaller numbers.</t>
  </si>
  <si>
    <t>These represent total results for Blind VR Agencies (summing up the results for each reported data element and then dividing the sum Numerator by sum Denominator to get the MSG Rates). This means that states with larger numbers of in an element will influence the final number more than States with smaller numbers.</t>
  </si>
  <si>
    <t>These represent total results for General VR Agencies (summing up the results for each reported data element and then dividing the sum Numerator by sum Denominator to get the MSG Rates). This means that states with larger numbers of in an element will influence the final number more than States with smaller numbers.</t>
  </si>
  <si>
    <t>These represent total unduplicated results for Blind and General VR Agencies (summing up the results for each reported data element and then dividing the sum Numerator by sum Denominator to get the MSG Rates). This means that states with larger numbers of in an element will influence the final number more than States with smaller numbers. Note that this number does not include data from Combined VR States.</t>
  </si>
  <si>
    <t>Select up to 4 different entities</t>
  </si>
  <si>
    <t>Your choices include all VR agencies separately, State Totals (for states that have Blind and General VR Split)</t>
  </si>
  <si>
    <t>Aggregations of National Data (including Total and weighted averages of the Blind, General, and Combined Agencies) also available</t>
  </si>
  <si>
    <t>Dashboards and Supporting Tables</t>
  </si>
  <si>
    <t>Table of Contents</t>
  </si>
  <si>
    <t>An individual with a disability who has applied and been determined eligible for VR services, has an approved and signed IPE, and has begun to receive services in accordance with that plan.</t>
  </si>
  <si>
    <t>MSG Rate (Measurable Skills Gain)</t>
  </si>
  <si>
    <t>Glossary</t>
  </si>
  <si>
    <t>MSG Overview Dashboard</t>
  </si>
  <si>
    <t>PY18 MSG for Combined Agencies</t>
  </si>
  <si>
    <t>PY18 MSG for Blind Agencies</t>
  </si>
  <si>
    <t>Total PY18 MSG in 2 Agency State</t>
  </si>
  <si>
    <t>MSG with Gains Details</t>
  </si>
  <si>
    <t>MSG Types of Education-Training</t>
  </si>
  <si>
    <t>End of Worksheet</t>
  </si>
  <si>
    <t>PY17 Enrolled in   Secondary Education</t>
  </si>
  <si>
    <t>MSG Overview Dashboard Contents</t>
  </si>
  <si>
    <t>End Contents</t>
  </si>
  <si>
    <t>End of Table of Contents</t>
  </si>
  <si>
    <t>PY18 MSG for General Agencies</t>
  </si>
  <si>
    <t>Count of Participants where (Element 127 is less than or equal to the end of the report period) and (Element 353 is null or Element 353 is within the report period) and (Element 85 is not null and the most recent date of either Element 343, 344, 345, 346, or 347  is within the reporting period) and (Element 355 not equal to 1-12 or 15)</t>
  </si>
  <si>
    <t xml:space="preserve">Count of Individuals where (Element 127 is less than or equal to the end of the report period, i.e., PY) and (Element 353 is null or Element 353 is within the report period, i.e., PY) </t>
  </si>
  <si>
    <t>Data for "States" (including territories and Washington DC) with one Designated State Unit. Combined VR agencies are designated in this data as the 2 letter State designator with a "-C" suffix.</t>
  </si>
  <si>
    <t>Data for "States" (including territories and Washington DC) where the Blind VR program is operated in a separate Designated State Unit from the General VR program. Data for Blind VR agencies are designated in this data as the 2 letter State designator with a "-B" suffix.</t>
  </si>
  <si>
    <t>Data for "States" (including territories and Washington DC) where the General VR program is operated in a separate Designated State Unit from the Blind VR program. Data for General VR agencies are designated in this data as the 2 letter State designator with a "-G" suffix.</t>
  </si>
  <si>
    <t>Data for "States" (including territories and Washington DC) where the Blind VR and General VR program are operated in separate Designated State Units, providing a "Total" state view. These are unduplicated Blind VR and General VR data for a state.  Data for the "Total" results are designated in this data as the 2 letter State designator with a "-T" suffix.</t>
  </si>
  <si>
    <t>WIOA Measure that is an intended to serve as an interim measure of progress during  participation in education or training programs.  MSG is specifically the percentage of participants who, during a program year, are in an education or training program that leads to a recognized postsecondary credential or employment and who are achieving documented academic, technical, occupational, or other forms of progress, towards such a credential or employment (see 34 CFR §361.155(a)(1)(v)) and who don't have a Reason for Exit that excludes the Participant from the measure (if Exit occurred during that PY).</t>
  </si>
  <si>
    <t>The number of WIOA Participants from the MSG Denominator who achieved documented academic, technical, occupational or other progress towards a credential or employment DURING THE PY.  There are several ways to demonstrate MSGs outlined below.</t>
  </si>
  <si>
    <t>TAC 17-01</t>
  </si>
  <si>
    <t>https://www2.ed.gov/policy/speced/guid/rsa/subregulatory/tac-17-01.pdf</t>
  </si>
  <si>
    <t>Cell C20 has a link to TAC 17-01 that provides additional information about the various ways an MSG can be achieved - beyond the basic descriptions below.</t>
  </si>
  <si>
    <t xml:space="preserve">Documented achievement of at least one educational functioning level of a participant who is receiving instruction below the postsecondary education level. There are 3 ways to demonstrate an EFL Gain discussed on page 17 of TAC 17-01.
</t>
  </si>
  <si>
    <t>Secondary school diploma or its recognized equivalent and/or transcript or report card for a sufficient number of credit hours that shows a participant is meeting the State unit’s academic standards.</t>
  </si>
  <si>
    <t>Postsecondary education transcript or report card for a sufficient number of
credit hours that shows a participant is meeting the State unit’s academic
standards. However, there are additional details regarding how a Postsecondary Progress gain can be achieved pages 17 &amp; 18 of TAC 17-01.</t>
  </si>
  <si>
    <t xml:space="preserve">Count of Participants in any kind of Training Program during the PY. These training programs may or may not lead to a recognized credential or employment. For example, if a Participant is enrolled in Occupational and Vocational Training that leads to a recognized credential, the participant should also be reported in Element 85 and thus included in the MSG Denominator. Some of these Participants, however, might be enrolled in programs that do not lead to a recognized credential or employment and thus would not be included in the MSG Denominator. </t>
  </si>
  <si>
    <t>MSG: Educational Functioning Level</t>
  </si>
  <si>
    <t>MSG: Postsecondary Transcript/Report Card</t>
  </si>
  <si>
    <t>PY17-PY18 Measurable Skill Gains (MSG) Data by Agency and with Aggregates</t>
  </si>
  <si>
    <t>Count of Participants where (Element 127 is less than or equal to the end of the report period) and (Element 353 is null or Element 353 is within the report period) and (Element 85 is not equal to null( and (Element 355 is not equal to 1-12 or 15)</t>
  </si>
  <si>
    <t>PY18 Enrolled in Secondary Education</t>
  </si>
  <si>
    <t>The portion of the Participants Served during the PY who were in the MSG Denominator (defined above).  Not all VR Participants are required to be in education or training program that leads to a recognized postsecondary credential or employment - many do not need further education/training to become employed or have not reached the stage where education/training is appropriate or completed their education/training in a prior PY.  However, states with extremely low scores on this may want to see if their RSA911 is accurate.</t>
  </si>
  <si>
    <t>PY18 Measurable Skill Gains by Combined Agencies by State with the Weighted Average Combined Agency Rate and the Overall National Rate</t>
  </si>
  <si>
    <t>PY18 Measurable Skill Gains by Blind Agencies by State with the Weighted Average Blind Agency Rate and the Overall National Rate</t>
  </si>
  <si>
    <t>PY18 Measurable Skill Gains by General Agencies by State with the Weighted Average General Agency Rate and the Overall National Rate</t>
  </si>
  <si>
    <t>Total PY18 Measurable Skill Gains by States that Operate Separate Blind and General Agencies by State with the Weighted Average Rate for these States and the Overall National Rate</t>
  </si>
  <si>
    <t>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</si>
</sst>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rgb="FF242729"/>
      <name val="Consolas"/>
      <family val="3"/>
    </font>
    <font>
      <sz val="8"/>
      <name val="Calibri"/>
      <family val="2"/>
      <scheme val="minor"/>
    </font>
    <font>
      <b/>
      <sz val="11"/>
      <color theme="1"/>
      <name val="Times New Roman"/>
      <family val="1"/>
    </font>
    <font>
      <sz val="10"/>
      <name val="Arial"/>
      <family val="2"/>
    </font>
    <font>
      <sz val="10"/>
      <color indexed="8"/>
      <name val="Times New Roman"/>
      <family val="1"/>
    </font>
    <font>
      <sz val="10"/>
      <color indexed="8"/>
      <name val="Calibri"/>
      <family val="2"/>
      <scheme val="minor"/>
    </font>
    <font>
      <sz val="10"/>
      <color rgb="FF000000"/>
      <name val="Calibri"/>
      <family val="2"/>
      <scheme val="minor"/>
    </font>
    <font>
      <sz val="12"/>
      <color theme="1"/>
      <name val="Calibri"/>
      <family val="2"/>
      <scheme val="minor"/>
    </font>
    <font>
      <sz val="10"/>
      <color rgb="FF000000"/>
      <name val="Times New Roman"/>
      <family val="1"/>
    </font>
    <font>
      <sz val="12"/>
      <color indexed="8"/>
      <name val="Calibri"/>
      <family val="2"/>
      <scheme val="minor"/>
    </font>
    <font>
      <sz val="12"/>
      <color rgb="FF000000"/>
      <name val="Calibri"/>
      <family val="2"/>
      <scheme val="minor"/>
    </font>
    <font>
      <b/>
      <sz val="10"/>
      <color rgb="FF000000"/>
      <name val="Times New Roman"/>
      <family val="1"/>
    </font>
    <font>
      <b/>
      <sz val="10"/>
      <color indexed="8"/>
      <name val="Calibri"/>
      <family val="2"/>
      <scheme val="minor"/>
    </font>
    <font>
      <b/>
      <sz val="14"/>
      <color theme="1"/>
      <name val="Verdana"/>
      <family val="2"/>
    </font>
    <font>
      <sz val="12"/>
      <color theme="1"/>
      <name val="Verdana"/>
      <family val="2"/>
    </font>
    <font>
      <sz val="12"/>
      <color indexed="8"/>
      <name val="Verdana"/>
      <family val="2"/>
    </font>
    <font>
      <sz val="12"/>
      <color rgb="FF000000"/>
      <name val="Verdana"/>
      <family val="2"/>
    </font>
    <font>
      <b/>
      <sz val="12"/>
      <color theme="1"/>
      <name val="Verdana"/>
      <family val="2"/>
    </font>
    <font>
      <b/>
      <sz val="12"/>
      <color rgb="FF000000"/>
      <name val="Verdana"/>
      <family val="2"/>
    </font>
    <font>
      <i/>
      <sz val="12"/>
      <color rgb="FF000000"/>
      <name val="Verdana"/>
      <family val="2"/>
    </font>
    <font>
      <b/>
      <sz val="12"/>
      <color indexed="8"/>
      <name val="Verdana"/>
      <family val="2"/>
    </font>
    <font>
      <u/>
      <sz val="11"/>
      <color theme="10"/>
      <name val="Calibri"/>
      <family val="2"/>
      <scheme val="minor"/>
    </font>
    <font>
      <u/>
      <sz val="12"/>
      <color theme="10"/>
      <name val="Verdana"/>
      <family val="2"/>
    </font>
  </fonts>
  <fills count="11">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theme="9" tint="0.59999389629810485"/>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39997558519241921"/>
        <bgColor rgb="FF000000"/>
      </patternFill>
    </fill>
    <fill>
      <patternFill patternType="solid">
        <fgColor theme="0" tint="-0.249977111117893"/>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auto="1"/>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24" fillId="0" borderId="0" applyNumberFormat="0" applyFill="0" applyBorder="0" applyAlignment="0" applyProtection="0"/>
  </cellStyleXfs>
  <cellXfs count="219">
    <xf numFmtId="0" fontId="0" fillId="0" borderId="0" xfId="0"/>
    <xf numFmtId="10" fontId="3" fillId="0" borderId="0" xfId="2" applyNumberFormat="1" applyFont="1"/>
    <xf numFmtId="10" fontId="0" fillId="0" borderId="0" xfId="2" applyNumberFormat="1" applyFont="1"/>
    <xf numFmtId="165" fontId="0" fillId="0" borderId="0" xfId="1" applyNumberFormat="1" applyFont="1"/>
    <xf numFmtId="0" fontId="0" fillId="0" borderId="1" xfId="0" applyBorder="1"/>
    <xf numFmtId="0" fontId="2" fillId="0" borderId="1" xfId="0" applyFont="1" applyBorder="1"/>
    <xf numFmtId="165" fontId="0" fillId="0" borderId="1" xfId="1" applyNumberFormat="1" applyFont="1" applyBorder="1"/>
    <xf numFmtId="0" fontId="2" fillId="0" borderId="1" xfId="0" applyFont="1" applyBorder="1" applyAlignment="1">
      <alignment horizontal="left"/>
    </xf>
    <xf numFmtId="0" fontId="0" fillId="0" borderId="1" xfId="0" applyBorder="1" applyAlignment="1">
      <alignment horizontal="center"/>
    </xf>
    <xf numFmtId="10" fontId="0" fillId="0" borderId="1" xfId="2" applyNumberFormat="1" applyFont="1" applyBorder="1"/>
    <xf numFmtId="0" fontId="5" fillId="2" borderId="2" xfId="0" applyFont="1" applyFill="1" applyBorder="1"/>
    <xf numFmtId="0" fontId="5" fillId="2" borderId="3" xfId="0" applyFont="1" applyFill="1" applyBorder="1"/>
    <xf numFmtId="0" fontId="2" fillId="2" borderId="0" xfId="0" applyFont="1" applyFill="1" applyBorder="1"/>
    <xf numFmtId="0" fontId="5" fillId="2" borderId="0" xfId="0" applyFont="1" applyFill="1" applyBorder="1"/>
    <xf numFmtId="0" fontId="7" fillId="0" borderId="16" xfId="3" applyFont="1" applyBorder="1" applyAlignment="1">
      <alignment horizontal="left"/>
    </xf>
    <xf numFmtId="0" fontId="0" fillId="0" borderId="0" xfId="0" applyAlignment="1">
      <alignment horizontal="center" wrapText="1"/>
    </xf>
    <xf numFmtId="0" fontId="0" fillId="0" borderId="0" xfId="0" applyAlignment="1">
      <alignment vertical="center" wrapText="1"/>
    </xf>
    <xf numFmtId="0" fontId="8" fillId="0" borderId="4" xfId="3" applyFont="1" applyBorder="1" applyAlignment="1">
      <alignment horizontal="left"/>
    </xf>
    <xf numFmtId="0" fontId="8" fillId="0" borderId="16" xfId="3" applyFont="1" applyBorder="1" applyAlignment="1">
      <alignment horizontal="left"/>
    </xf>
    <xf numFmtId="164" fontId="9" fillId="4" borderId="1" xfId="0" applyNumberFormat="1" applyFont="1" applyFill="1" applyBorder="1"/>
    <xf numFmtId="0" fontId="8" fillId="0" borderId="33" xfId="3" applyFont="1" applyBorder="1" applyAlignment="1">
      <alignment horizontal="left"/>
    </xf>
    <xf numFmtId="0" fontId="8" fillId="0" borderId="12" xfId="3" applyFont="1" applyBorder="1" applyAlignment="1">
      <alignment horizontal="left"/>
    </xf>
    <xf numFmtId="0" fontId="0" fillId="0" borderId="0" xfId="0" applyFont="1"/>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0" fillId="0" borderId="0" xfId="0" applyAlignment="1">
      <alignment wrapText="1"/>
    </xf>
    <xf numFmtId="0" fontId="2" fillId="2" borderId="37" xfId="0" applyFont="1" applyFill="1" applyBorder="1" applyAlignment="1">
      <alignment horizontal="center" wrapText="1"/>
    </xf>
    <xf numFmtId="0" fontId="2" fillId="2" borderId="38" xfId="0" applyFont="1" applyFill="1" applyBorder="1" applyAlignment="1">
      <alignment horizontal="center" wrapText="1"/>
    </xf>
    <xf numFmtId="0" fontId="2" fillId="2" borderId="39" xfId="0" applyFont="1" applyFill="1" applyBorder="1" applyAlignment="1">
      <alignment horizontal="center" wrapText="1"/>
    </xf>
    <xf numFmtId="3" fontId="7" fillId="0" borderId="0" xfId="3" applyNumberFormat="1" applyFont="1" applyBorder="1" applyAlignment="1">
      <alignment horizontal="left"/>
    </xf>
    <xf numFmtId="164" fontId="11" fillId="4" borderId="1" xfId="0" applyNumberFormat="1" applyFont="1" applyFill="1" applyBorder="1"/>
    <xf numFmtId="0" fontId="10" fillId="0" borderId="18" xfId="0" applyFont="1" applyBorder="1"/>
    <xf numFmtId="0" fontId="10" fillId="0" borderId="52" xfId="0" applyFont="1" applyBorder="1"/>
    <xf numFmtId="0" fontId="12" fillId="0" borderId="17" xfId="3" applyFont="1" applyFill="1" applyBorder="1" applyAlignment="1">
      <alignment horizontal="center"/>
    </xf>
    <xf numFmtId="0" fontId="12" fillId="0" borderId="25" xfId="3" applyFont="1" applyFill="1" applyBorder="1" applyAlignment="1">
      <alignment horizontal="center"/>
    </xf>
    <xf numFmtId="0" fontId="12" fillId="0" borderId="26" xfId="3" applyFont="1" applyFill="1" applyBorder="1" applyAlignment="1">
      <alignment horizontal="left"/>
    </xf>
    <xf numFmtId="164" fontId="13" fillId="0" borderId="51" xfId="0" applyNumberFormat="1" applyFont="1" applyFill="1" applyBorder="1" applyAlignment="1">
      <alignment horizontal="center"/>
    </xf>
    <xf numFmtId="164" fontId="13" fillId="0" borderId="49" xfId="0" applyNumberFormat="1" applyFont="1" applyFill="1" applyBorder="1" applyAlignment="1">
      <alignment horizontal="center"/>
    </xf>
    <xf numFmtId="10" fontId="0" fillId="0" borderId="0" xfId="0" applyNumberFormat="1" applyFont="1"/>
    <xf numFmtId="164" fontId="0" fillId="0" borderId="0" xfId="0" applyNumberFormat="1" applyFont="1"/>
    <xf numFmtId="164" fontId="10" fillId="0" borderId="49" xfId="2" applyNumberFormat="1" applyFont="1" applyBorder="1" applyAlignment="1">
      <alignment horizontal="center"/>
    </xf>
    <xf numFmtId="164" fontId="13" fillId="4" borderId="50" xfId="0" applyNumberFormat="1" applyFont="1" applyFill="1" applyBorder="1" applyAlignment="1">
      <alignment horizontal="center"/>
    </xf>
    <xf numFmtId="0" fontId="5" fillId="2" borderId="4" xfId="0" applyFont="1" applyFill="1" applyBorder="1"/>
    <xf numFmtId="0" fontId="5" fillId="2" borderId="13" xfId="0" applyFont="1" applyFill="1" applyBorder="1"/>
    <xf numFmtId="0" fontId="5" fillId="2" borderId="14" xfId="0" applyFont="1" applyFill="1" applyBorder="1"/>
    <xf numFmtId="0" fontId="5" fillId="2" borderId="17" xfId="0" applyFont="1" applyFill="1" applyBorder="1"/>
    <xf numFmtId="0" fontId="14" fillId="2" borderId="12" xfId="0" applyFont="1" applyFill="1" applyBorder="1" applyAlignment="1">
      <alignment horizontal="center" wrapText="1"/>
    </xf>
    <xf numFmtId="0" fontId="14" fillId="2" borderId="5" xfId="0" applyFont="1" applyFill="1" applyBorder="1" applyAlignment="1">
      <alignment horizontal="center" wrapText="1"/>
    </xf>
    <xf numFmtId="0" fontId="14" fillId="2" borderId="10" xfId="0" applyFont="1" applyFill="1" applyBorder="1" applyAlignment="1">
      <alignment horizontal="center" wrapText="1"/>
    </xf>
    <xf numFmtId="165" fontId="7" fillId="0" borderId="43" xfId="1" applyNumberFormat="1" applyFont="1" applyBorder="1" applyAlignment="1">
      <alignment horizontal="left"/>
    </xf>
    <xf numFmtId="165" fontId="7" fillId="0" borderId="11" xfId="1" applyNumberFormat="1" applyFont="1" applyBorder="1" applyAlignment="1">
      <alignment horizontal="left"/>
    </xf>
    <xf numFmtId="166" fontId="11" fillId="4" borderId="44" xfId="0" applyNumberFormat="1" applyFont="1" applyFill="1" applyBorder="1"/>
    <xf numFmtId="0" fontId="15" fillId="0" borderId="16" xfId="3" applyFont="1" applyBorder="1" applyAlignment="1">
      <alignment horizontal="left"/>
    </xf>
    <xf numFmtId="10" fontId="0" fillId="0" borderId="0" xfId="0" applyNumberFormat="1"/>
    <xf numFmtId="164" fontId="0" fillId="6" borderId="44" xfId="2" applyNumberFormat="1" applyFont="1" applyFill="1" applyBorder="1"/>
    <xf numFmtId="164" fontId="0" fillId="6" borderId="6" xfId="2" applyNumberFormat="1" applyFont="1" applyFill="1" applyBorder="1"/>
    <xf numFmtId="164" fontId="0" fillId="6" borderId="46" xfId="2" applyNumberFormat="1" applyFont="1" applyFill="1" applyBorder="1"/>
    <xf numFmtId="0" fontId="16" fillId="0" borderId="0" xfId="0" applyFont="1"/>
    <xf numFmtId="164" fontId="19" fillId="0" borderId="51" xfId="0" applyNumberFormat="1" applyFont="1" applyFill="1" applyBorder="1" applyAlignment="1">
      <alignment horizontal="center"/>
    </xf>
    <xf numFmtId="164" fontId="19" fillId="0" borderId="49" xfId="0" applyNumberFormat="1" applyFont="1" applyFill="1" applyBorder="1" applyAlignment="1">
      <alignment horizontal="center"/>
    </xf>
    <xf numFmtId="164" fontId="17" fillId="7" borderId="49" xfId="2" applyNumberFormat="1" applyFont="1" applyFill="1" applyBorder="1" applyAlignment="1">
      <alignment horizontal="center"/>
    </xf>
    <xf numFmtId="164" fontId="19" fillId="8" borderId="50" xfId="0" applyNumberFormat="1" applyFont="1" applyFill="1" applyBorder="1" applyAlignment="1">
      <alignment horizontal="center"/>
    </xf>
    <xf numFmtId="0" fontId="20" fillId="0" borderId="0" xfId="0" applyFont="1"/>
    <xf numFmtId="0" fontId="17" fillId="0" borderId="0" xfId="0" applyFont="1"/>
    <xf numFmtId="3" fontId="21" fillId="2" borderId="38" xfId="0" applyNumberFormat="1" applyFont="1" applyFill="1" applyBorder="1" applyAlignment="1">
      <alignment horizontal="center" wrapText="1"/>
    </xf>
    <xf numFmtId="164" fontId="21" fillId="3" borderId="38" xfId="0" applyNumberFormat="1" applyFont="1" applyFill="1" applyBorder="1" applyAlignment="1">
      <alignment horizontal="center" wrapText="1"/>
    </xf>
    <xf numFmtId="3" fontId="21" fillId="2" borderId="39" xfId="0" applyNumberFormat="1" applyFont="1" applyFill="1" applyBorder="1" applyAlignment="1">
      <alignment horizontal="center" wrapText="1"/>
    </xf>
    <xf numFmtId="164" fontId="21" fillId="3" borderId="39" xfId="0" applyNumberFormat="1" applyFont="1" applyFill="1" applyBorder="1" applyAlignment="1">
      <alignment horizontal="center" wrapText="1"/>
    </xf>
    <xf numFmtId="0" fontId="18" fillId="0" borderId="4" xfId="3" applyFont="1" applyBorder="1" applyAlignment="1">
      <alignment horizontal="left"/>
    </xf>
    <xf numFmtId="37" fontId="19" fillId="0" borderId="30" xfId="1" applyNumberFormat="1" applyFont="1" applyBorder="1" applyAlignment="1">
      <alignment horizontal="center"/>
    </xf>
    <xf numFmtId="37" fontId="19" fillId="0" borderId="36" xfId="1" applyNumberFormat="1" applyFont="1" applyBorder="1" applyAlignment="1">
      <alignment horizontal="center"/>
    </xf>
    <xf numFmtId="0" fontId="18" fillId="0" borderId="16" xfId="3" applyFont="1" applyBorder="1" applyAlignment="1">
      <alignment horizontal="left"/>
    </xf>
    <xf numFmtId="37" fontId="19" fillId="0" borderId="1" xfId="1" applyNumberFormat="1" applyFont="1" applyBorder="1" applyAlignment="1">
      <alignment horizontal="center"/>
    </xf>
    <xf numFmtId="37" fontId="19" fillId="0" borderId="9" xfId="1" applyNumberFormat="1" applyFont="1" applyBorder="1" applyAlignment="1">
      <alignment horizontal="center"/>
    </xf>
    <xf numFmtId="0" fontId="18" fillId="0" borderId="33" xfId="3" applyFont="1" applyBorder="1" applyAlignment="1">
      <alignment horizontal="left"/>
    </xf>
    <xf numFmtId="37" fontId="19" fillId="0" borderId="22" xfId="1" applyNumberFormat="1" applyFont="1" applyBorder="1" applyAlignment="1">
      <alignment horizontal="center"/>
    </xf>
    <xf numFmtId="37" fontId="19" fillId="0" borderId="23" xfId="1" applyNumberFormat="1" applyFont="1" applyBorder="1" applyAlignment="1">
      <alignment horizontal="center"/>
    </xf>
    <xf numFmtId="0" fontId="18" fillId="0" borderId="12" xfId="3" applyFont="1" applyBorder="1" applyAlignment="1">
      <alignment horizontal="left"/>
    </xf>
    <xf numFmtId="37" fontId="19" fillId="0" borderId="6" xfId="1" applyNumberFormat="1" applyFont="1" applyBorder="1" applyAlignment="1">
      <alignment horizontal="center"/>
    </xf>
    <xf numFmtId="37" fontId="19" fillId="0" borderId="7" xfId="1" applyNumberFormat="1" applyFont="1" applyBorder="1" applyAlignment="1">
      <alignment horizontal="center"/>
    </xf>
    <xf numFmtId="37" fontId="22" fillId="0" borderId="1" xfId="1" applyNumberFormat="1" applyFont="1" applyBorder="1" applyAlignment="1">
      <alignment horizontal="center"/>
    </xf>
    <xf numFmtId="37" fontId="22" fillId="0" borderId="9" xfId="1" applyNumberFormat="1" applyFont="1" applyBorder="1" applyAlignment="1">
      <alignment horizontal="center"/>
    </xf>
    <xf numFmtId="0" fontId="18" fillId="0" borderId="28" xfId="3" applyFont="1" applyFill="1" applyBorder="1" applyAlignment="1">
      <alignment horizontal="left"/>
    </xf>
    <xf numFmtId="0" fontId="17" fillId="0" borderId="0" xfId="0" applyFont="1" applyAlignment="1">
      <alignment horizontal="center"/>
    </xf>
    <xf numFmtId="0" fontId="21" fillId="2" borderId="37" xfId="0" applyFont="1" applyFill="1" applyBorder="1" applyAlignment="1">
      <alignment horizontal="center" wrapText="1"/>
    </xf>
    <xf numFmtId="0" fontId="21" fillId="2" borderId="38" xfId="0" applyFont="1" applyFill="1" applyBorder="1" applyAlignment="1">
      <alignment horizontal="center" wrapText="1"/>
    </xf>
    <xf numFmtId="0" fontId="21" fillId="2" borderId="56" xfId="0" applyFont="1" applyFill="1" applyBorder="1" applyAlignment="1">
      <alignment horizontal="center" wrapText="1"/>
    </xf>
    <xf numFmtId="0" fontId="21" fillId="2" borderId="39" xfId="0" applyFont="1" applyFill="1" applyBorder="1" applyAlignment="1">
      <alignment horizontal="center" wrapText="1"/>
    </xf>
    <xf numFmtId="37" fontId="18" fillId="0" borderId="40" xfId="1" applyNumberFormat="1" applyFont="1" applyBorder="1" applyAlignment="1">
      <alignment horizontal="center"/>
    </xf>
    <xf numFmtId="37" fontId="18" fillId="0" borderId="29" xfId="1" applyNumberFormat="1" applyFont="1" applyBorder="1" applyAlignment="1">
      <alignment horizontal="center"/>
    </xf>
    <xf numFmtId="164" fontId="19" fillId="4" borderId="41" xfId="0" applyNumberFormat="1" applyFont="1" applyFill="1" applyBorder="1" applyAlignment="1">
      <alignment horizontal="center"/>
    </xf>
    <xf numFmtId="37" fontId="18" fillId="0" borderId="57" xfId="1" applyNumberFormat="1" applyFont="1" applyBorder="1" applyAlignment="1">
      <alignment horizontal="center"/>
    </xf>
    <xf numFmtId="37" fontId="18" fillId="0" borderId="31" xfId="1" applyNumberFormat="1" applyFont="1" applyBorder="1" applyAlignment="1">
      <alignment horizontal="center"/>
    </xf>
    <xf numFmtId="165" fontId="17" fillId="0" borderId="0" xfId="0" applyNumberFormat="1" applyFont="1"/>
    <xf numFmtId="37" fontId="18" fillId="0" borderId="43" xfId="1" applyNumberFormat="1" applyFont="1" applyBorder="1" applyAlignment="1">
      <alignment horizontal="center"/>
    </xf>
    <xf numFmtId="37" fontId="18" fillId="0" borderId="11" xfId="1" applyNumberFormat="1" applyFont="1" applyBorder="1" applyAlignment="1">
      <alignment horizontal="center"/>
    </xf>
    <xf numFmtId="164" fontId="19" fillId="4" borderId="44" xfId="0" applyNumberFormat="1" applyFont="1" applyFill="1" applyBorder="1" applyAlignment="1">
      <alignment horizontal="center"/>
    </xf>
    <xf numFmtId="37" fontId="18" fillId="0" borderId="58" xfId="1" applyNumberFormat="1" applyFont="1" applyBorder="1" applyAlignment="1">
      <alignment horizontal="center"/>
    </xf>
    <xf numFmtId="37" fontId="18" fillId="0" borderId="32" xfId="1" applyNumberFormat="1" applyFont="1" applyBorder="1" applyAlignment="1">
      <alignment horizontal="center"/>
    </xf>
    <xf numFmtId="37" fontId="18" fillId="0" borderId="48" xfId="1" applyNumberFormat="1" applyFont="1" applyBorder="1" applyAlignment="1">
      <alignment horizontal="center"/>
    </xf>
    <xf numFmtId="37" fontId="18" fillId="0" borderId="34" xfId="1" applyNumberFormat="1" applyFont="1" applyBorder="1" applyAlignment="1">
      <alignment horizontal="center"/>
    </xf>
    <xf numFmtId="164" fontId="19" fillId="4" borderId="46" xfId="0" applyNumberFormat="1" applyFont="1" applyFill="1" applyBorder="1" applyAlignment="1">
      <alignment horizontal="center"/>
    </xf>
    <xf numFmtId="37" fontId="18" fillId="0" borderId="59" xfId="1" applyNumberFormat="1" applyFont="1" applyBorder="1" applyAlignment="1">
      <alignment horizontal="center"/>
    </xf>
    <xf numFmtId="37" fontId="18" fillId="0" borderId="35" xfId="1" applyNumberFormat="1" applyFont="1" applyBorder="1" applyAlignment="1">
      <alignment horizontal="center"/>
    </xf>
    <xf numFmtId="0" fontId="17" fillId="0" borderId="0" xfId="0" quotePrefix="1" applyFont="1"/>
    <xf numFmtId="37" fontId="18" fillId="0" borderId="5" xfId="1" applyNumberFormat="1" applyFont="1" applyBorder="1" applyAlignment="1">
      <alignment horizontal="center"/>
    </xf>
    <xf numFmtId="37" fontId="18" fillId="0" borderId="10" xfId="1" applyNumberFormat="1" applyFont="1" applyBorder="1" applyAlignment="1">
      <alignment horizontal="center"/>
    </xf>
    <xf numFmtId="37" fontId="18" fillId="0" borderId="60" xfId="1" applyNumberFormat="1" applyFont="1" applyBorder="1" applyAlignment="1">
      <alignment horizontal="center"/>
    </xf>
    <xf numFmtId="37" fontId="18" fillId="0" borderId="55" xfId="1" applyNumberFormat="1" applyFont="1" applyBorder="1" applyAlignment="1">
      <alignment horizontal="center"/>
    </xf>
    <xf numFmtId="164" fontId="17" fillId="6" borderId="44" xfId="2" applyNumberFormat="1" applyFont="1" applyFill="1" applyBorder="1" applyAlignment="1">
      <alignment horizontal="center"/>
    </xf>
    <xf numFmtId="0" fontId="23" fillId="0" borderId="16" xfId="3" applyFont="1" applyBorder="1" applyAlignment="1">
      <alignment horizontal="left"/>
    </xf>
    <xf numFmtId="164" fontId="17" fillId="6" borderId="46" xfId="2" applyNumberFormat="1" applyFont="1" applyFill="1" applyBorder="1" applyAlignment="1">
      <alignment horizontal="center"/>
    </xf>
    <xf numFmtId="0" fontId="20" fillId="5" borderId="54" xfId="0" applyFont="1" applyFill="1" applyBorder="1"/>
    <xf numFmtId="0" fontId="20" fillId="5" borderId="19" xfId="0" applyFont="1" applyFill="1" applyBorder="1"/>
    <xf numFmtId="0" fontId="20" fillId="5" borderId="20" xfId="0" applyFont="1" applyFill="1" applyBorder="1"/>
    <xf numFmtId="0" fontId="20" fillId="2" borderId="18" xfId="0" applyFont="1" applyFill="1" applyBorder="1" applyAlignment="1">
      <alignment wrapText="1"/>
    </xf>
    <xf numFmtId="0" fontId="20" fillId="2" borderId="37" xfId="0" applyFont="1" applyFill="1" applyBorder="1" applyAlignment="1">
      <alignment horizontal="center" wrapText="1"/>
    </xf>
    <xf numFmtId="0" fontId="20" fillId="2" borderId="38" xfId="0" applyFont="1" applyFill="1" applyBorder="1" applyAlignment="1">
      <alignment horizontal="center" wrapText="1"/>
    </xf>
    <xf numFmtId="0" fontId="20" fillId="2" borderId="39" xfId="0" applyFont="1" applyFill="1" applyBorder="1" applyAlignment="1">
      <alignment horizontal="center" wrapText="1"/>
    </xf>
    <xf numFmtId="0" fontId="20" fillId="0" borderId="27" xfId="0" applyFont="1" applyBorder="1" applyAlignment="1">
      <alignment vertical="center"/>
    </xf>
    <xf numFmtId="3" fontId="17" fillId="0" borderId="40" xfId="0" applyNumberFormat="1" applyFont="1" applyBorder="1" applyAlignment="1">
      <alignment horizontal="center" vertical="center"/>
    </xf>
    <xf numFmtId="3" fontId="17" fillId="0" borderId="41" xfId="0" applyNumberFormat="1" applyFont="1" applyBorder="1" applyAlignment="1">
      <alignment horizontal="center" vertical="center"/>
    </xf>
    <xf numFmtId="164" fontId="17" fillId="0" borderId="41" xfId="2" applyNumberFormat="1" applyFont="1" applyBorder="1" applyAlignment="1">
      <alignment horizontal="center" vertical="center" wrapText="1"/>
    </xf>
    <xf numFmtId="164" fontId="17" fillId="0" borderId="42" xfId="2" applyNumberFormat="1" applyFont="1" applyBorder="1" applyAlignment="1">
      <alignment horizontal="center" vertical="center" wrapText="1"/>
    </xf>
    <xf numFmtId="0" fontId="17" fillId="0" borderId="0" xfId="0" applyFont="1" applyAlignment="1">
      <alignment vertical="center"/>
    </xf>
    <xf numFmtId="0" fontId="20" fillId="0" borderId="19" xfId="0" applyFont="1" applyBorder="1" applyAlignment="1">
      <alignment vertical="center"/>
    </xf>
    <xf numFmtId="3" fontId="17" fillId="0" borderId="43" xfId="0" applyNumberFormat="1" applyFont="1" applyBorder="1" applyAlignment="1">
      <alignment horizontal="center" vertical="center"/>
    </xf>
    <xf numFmtId="3" fontId="17" fillId="0" borderId="44" xfId="0" applyNumberFormat="1" applyFont="1" applyBorder="1" applyAlignment="1">
      <alignment horizontal="center" vertical="center"/>
    </xf>
    <xf numFmtId="164" fontId="17" fillId="0" borderId="44" xfId="2" applyNumberFormat="1" applyFont="1" applyBorder="1" applyAlignment="1">
      <alignment horizontal="center" vertical="center" wrapText="1"/>
    </xf>
    <xf numFmtId="164" fontId="17" fillId="0" borderId="45" xfId="2" applyNumberFormat="1" applyFont="1" applyBorder="1" applyAlignment="1">
      <alignment horizontal="center" vertical="center" wrapText="1"/>
    </xf>
    <xf numFmtId="0" fontId="20" fillId="0" borderId="53" xfId="0" applyFont="1" applyBorder="1" applyAlignment="1">
      <alignment vertical="center"/>
    </xf>
    <xf numFmtId="0" fontId="20" fillId="0" borderId="20" xfId="0" applyFont="1" applyBorder="1" applyAlignment="1">
      <alignment vertical="center"/>
    </xf>
    <xf numFmtId="3" fontId="17" fillId="0" borderId="48" xfId="0" applyNumberFormat="1" applyFont="1" applyBorder="1" applyAlignment="1">
      <alignment horizontal="center" vertical="center"/>
    </xf>
    <xf numFmtId="3" fontId="17" fillId="0" borderId="46" xfId="0" applyNumberFormat="1" applyFont="1" applyBorder="1" applyAlignment="1">
      <alignment horizontal="center" vertical="center"/>
    </xf>
    <xf numFmtId="164" fontId="17" fillId="0" borderId="46" xfId="2" applyNumberFormat="1" applyFont="1" applyBorder="1" applyAlignment="1">
      <alignment horizontal="center" vertical="center" wrapText="1"/>
    </xf>
    <xf numFmtId="164" fontId="17" fillId="0" borderId="47" xfId="2" applyNumberFormat="1" applyFont="1" applyBorder="1" applyAlignment="1">
      <alignment horizontal="center" vertical="center" wrapText="1"/>
    </xf>
    <xf numFmtId="0" fontId="20" fillId="2" borderId="18" xfId="0" applyFont="1" applyFill="1" applyBorder="1"/>
    <xf numFmtId="0" fontId="20" fillId="2" borderId="24" xfId="0" applyFont="1" applyFill="1" applyBorder="1" applyAlignment="1">
      <alignment horizontal="center" wrapText="1"/>
    </xf>
    <xf numFmtId="0" fontId="20" fillId="2" borderId="25" xfId="0" applyFont="1" applyFill="1" applyBorder="1" applyAlignment="1">
      <alignment horizontal="center" wrapText="1"/>
    </xf>
    <xf numFmtId="0" fontId="20" fillId="2" borderId="26" xfId="0" applyFont="1" applyFill="1" applyBorder="1" applyAlignment="1">
      <alignment horizontal="center" wrapText="1"/>
    </xf>
    <xf numFmtId="0" fontId="17" fillId="0" borderId="0" xfId="0" applyFont="1" applyAlignment="1">
      <alignment horizontal="center" wrapText="1"/>
    </xf>
    <xf numFmtId="0" fontId="20" fillId="0" borderId="27" xfId="0" applyFont="1" applyBorder="1" applyAlignment="1">
      <alignment vertical="center" wrapText="1"/>
    </xf>
    <xf numFmtId="164" fontId="17" fillId="0" borderId="5" xfId="2" applyNumberFormat="1" applyFont="1" applyBorder="1" applyAlignment="1">
      <alignment horizontal="center" vertical="center" wrapText="1"/>
    </xf>
    <xf numFmtId="164" fontId="17" fillId="0" borderId="6" xfId="2" applyNumberFormat="1" applyFont="1" applyBorder="1" applyAlignment="1">
      <alignment horizontal="center" vertical="center" wrapText="1"/>
    </xf>
    <xf numFmtId="164" fontId="17" fillId="0" borderId="7" xfId="2" applyNumberFormat="1" applyFont="1" applyBorder="1" applyAlignment="1">
      <alignment horizontal="center" vertical="center" wrapText="1"/>
    </xf>
    <xf numFmtId="0" fontId="17" fillId="0" borderId="0" xfId="0" applyFont="1" applyAlignment="1">
      <alignment vertical="center" wrapText="1"/>
    </xf>
    <xf numFmtId="0" fontId="20" fillId="0" borderId="19" xfId="0" applyFont="1" applyBorder="1" applyAlignment="1">
      <alignment vertical="center" wrapText="1"/>
    </xf>
    <xf numFmtId="164" fontId="17" fillId="0" borderId="8" xfId="2" applyNumberFormat="1" applyFont="1" applyBorder="1" applyAlignment="1">
      <alignment horizontal="center" vertical="center" wrapText="1"/>
    </xf>
    <xf numFmtId="164" fontId="17" fillId="0" borderId="1" xfId="2" applyNumberFormat="1" applyFont="1" applyBorder="1" applyAlignment="1">
      <alignment horizontal="center" vertical="center" wrapText="1"/>
    </xf>
    <xf numFmtId="164" fontId="17" fillId="0" borderId="9" xfId="2" applyNumberFormat="1" applyFont="1" applyBorder="1" applyAlignment="1">
      <alignment horizontal="center" vertical="center" wrapText="1"/>
    </xf>
    <xf numFmtId="0" fontId="20" fillId="0" borderId="53" xfId="0" applyFont="1" applyBorder="1" applyAlignment="1">
      <alignment vertical="center" wrapText="1"/>
    </xf>
    <xf numFmtId="0" fontId="20" fillId="0" borderId="20" xfId="0" applyFont="1" applyBorder="1" applyAlignment="1">
      <alignment vertical="center" wrapText="1"/>
    </xf>
    <xf numFmtId="164" fontId="17" fillId="0" borderId="21" xfId="2" applyNumberFormat="1" applyFont="1" applyBorder="1" applyAlignment="1">
      <alignment horizontal="center" vertical="center" wrapText="1"/>
    </xf>
    <xf numFmtId="164" fontId="17" fillId="0" borderId="22" xfId="2" applyNumberFormat="1" applyFont="1" applyBorder="1" applyAlignment="1">
      <alignment horizontal="center" vertical="center" wrapText="1"/>
    </xf>
    <xf numFmtId="164" fontId="17" fillId="0" borderId="23" xfId="2" applyNumberFormat="1" applyFont="1" applyBorder="1" applyAlignment="1">
      <alignment horizontal="center" vertical="center" wrapText="1"/>
    </xf>
    <xf numFmtId="3" fontId="17" fillId="0" borderId="5" xfId="2" applyNumberFormat="1" applyFont="1" applyBorder="1" applyAlignment="1">
      <alignment horizontal="center" vertical="center" wrapText="1"/>
    </xf>
    <xf numFmtId="3" fontId="17" fillId="0" borderId="6" xfId="2" applyNumberFormat="1" applyFont="1" applyBorder="1" applyAlignment="1">
      <alignment horizontal="center" vertical="center" wrapText="1"/>
    </xf>
    <xf numFmtId="3" fontId="17" fillId="0" borderId="7" xfId="2" applyNumberFormat="1" applyFont="1" applyBorder="1" applyAlignment="1">
      <alignment horizontal="center" vertical="center" wrapText="1"/>
    </xf>
    <xf numFmtId="3" fontId="17" fillId="0" borderId="8" xfId="2" applyNumberFormat="1" applyFont="1" applyBorder="1" applyAlignment="1">
      <alignment horizontal="center" vertical="center" wrapText="1"/>
    </xf>
    <xf numFmtId="3" fontId="17" fillId="0" borderId="1" xfId="2" applyNumberFormat="1" applyFont="1" applyBorder="1" applyAlignment="1">
      <alignment horizontal="center" vertical="center" wrapText="1"/>
    </xf>
    <xf numFmtId="3" fontId="17" fillId="0" borderId="9" xfId="2" applyNumberFormat="1" applyFont="1" applyBorder="1" applyAlignment="1">
      <alignment horizontal="center" vertical="center" wrapText="1"/>
    </xf>
    <xf numFmtId="3" fontId="17" fillId="0" borderId="21" xfId="2" applyNumberFormat="1" applyFont="1" applyBorder="1" applyAlignment="1">
      <alignment horizontal="center" vertical="center" wrapText="1"/>
    </xf>
    <xf numFmtId="3" fontId="17" fillId="0" borderId="22" xfId="2" applyNumberFormat="1" applyFont="1" applyBorder="1" applyAlignment="1">
      <alignment horizontal="center" vertical="center" wrapText="1"/>
    </xf>
    <xf numFmtId="3" fontId="17" fillId="0" borderId="23" xfId="2" applyNumberFormat="1" applyFont="1" applyBorder="1" applyAlignment="1">
      <alignment horizontal="center" vertical="center" wrapText="1"/>
    </xf>
    <xf numFmtId="0" fontId="17" fillId="0" borderId="41" xfId="0" applyFont="1" applyBorder="1" applyAlignment="1">
      <alignment vertical="top" wrapText="1"/>
    </xf>
    <xf numFmtId="0" fontId="17" fillId="0" borderId="42" xfId="0" applyFont="1" applyBorder="1" applyAlignment="1">
      <alignment horizontal="center" vertical="top" wrapText="1"/>
    </xf>
    <xf numFmtId="0" fontId="17" fillId="0" borderId="44" xfId="0" applyFont="1" applyBorder="1" applyAlignment="1">
      <alignment vertical="top" wrapText="1"/>
    </xf>
    <xf numFmtId="0" fontId="17" fillId="0" borderId="45" xfId="0" applyFont="1" applyBorder="1" applyAlignment="1">
      <alignment horizontal="center" vertical="top" wrapText="1"/>
    </xf>
    <xf numFmtId="0" fontId="17" fillId="0" borderId="46" xfId="0" applyFont="1" applyBorder="1" applyAlignment="1">
      <alignment vertical="top" wrapText="1"/>
    </xf>
    <xf numFmtId="0" fontId="17" fillId="0" borderId="47"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horizontal="center" vertical="top" wrapText="1"/>
    </xf>
    <xf numFmtId="0" fontId="17" fillId="0" borderId="42" xfId="0" applyFont="1" applyBorder="1" applyAlignment="1">
      <alignment vertical="top" wrapText="1"/>
    </xf>
    <xf numFmtId="0" fontId="17" fillId="0" borderId="49" xfId="0" applyFont="1" applyBorder="1" applyAlignment="1">
      <alignment vertical="top" wrapText="1"/>
    </xf>
    <xf numFmtId="0" fontId="17" fillId="0" borderId="50" xfId="0" applyFont="1" applyBorder="1" applyAlignment="1">
      <alignment horizontal="center" vertical="top" wrapText="1"/>
    </xf>
    <xf numFmtId="0" fontId="17" fillId="0" borderId="45" xfId="0" applyFont="1" applyBorder="1" applyAlignment="1">
      <alignment vertical="top" wrapText="1"/>
    </xf>
    <xf numFmtId="0" fontId="17" fillId="0" borderId="47" xfId="0" applyFont="1" applyBorder="1" applyAlignment="1">
      <alignment vertical="top" wrapText="1"/>
    </xf>
    <xf numFmtId="0" fontId="17" fillId="0" borderId="0" xfId="0" applyFont="1" applyAlignment="1">
      <alignment vertical="top" wrapText="1"/>
    </xf>
    <xf numFmtId="0" fontId="20" fillId="0" borderId="40" xfId="0" applyFont="1" applyBorder="1" applyAlignment="1">
      <alignment vertical="center" wrapText="1"/>
    </xf>
    <xf numFmtId="0" fontId="20" fillId="0" borderId="43" xfId="0" applyFont="1" applyBorder="1" applyAlignment="1">
      <alignment vertical="center" wrapText="1"/>
    </xf>
    <xf numFmtId="0" fontId="20" fillId="0" borderId="48" xfId="0" applyFont="1" applyBorder="1" applyAlignment="1">
      <alignment vertical="center" wrapText="1"/>
    </xf>
    <xf numFmtId="0" fontId="20" fillId="0" borderId="5" xfId="0" applyFont="1" applyBorder="1" applyAlignment="1">
      <alignment vertical="center" wrapText="1"/>
    </xf>
    <xf numFmtId="0" fontId="20" fillId="0" borderId="61" xfId="0" applyFont="1" applyBorder="1" applyAlignment="1">
      <alignment vertical="center" wrapText="1"/>
    </xf>
    <xf numFmtId="0" fontId="20" fillId="0" borderId="18" xfId="0" applyFont="1" applyBorder="1"/>
    <xf numFmtId="0" fontId="23" fillId="0" borderId="17" xfId="3" applyFont="1" applyFill="1" applyBorder="1" applyAlignment="1">
      <alignment horizontal="center"/>
    </xf>
    <xf numFmtId="0" fontId="23" fillId="0" borderId="25" xfId="3" applyFont="1" applyFill="1" applyBorder="1" applyAlignment="1">
      <alignment horizontal="center"/>
    </xf>
    <xf numFmtId="0" fontId="23" fillId="0" borderId="26" xfId="3" applyFont="1" applyFill="1" applyBorder="1" applyAlignment="1">
      <alignment horizontal="left"/>
    </xf>
    <xf numFmtId="0" fontId="20" fillId="0" borderId="52" xfId="0" applyFont="1" applyBorder="1"/>
    <xf numFmtId="0" fontId="21" fillId="2" borderId="13" xfId="0" applyFont="1" applyFill="1" applyBorder="1" applyAlignment="1">
      <alignment horizontal="center" wrapText="1"/>
    </xf>
    <xf numFmtId="0" fontId="16" fillId="0" borderId="0" xfId="0" applyFont="1" applyAlignment="1">
      <alignment vertical="center" wrapText="1"/>
    </xf>
    <xf numFmtId="0" fontId="20" fillId="9" borderId="37" xfId="0" applyFont="1" applyFill="1" applyBorder="1" applyAlignment="1">
      <alignment horizontal="center" vertical="center" wrapText="1"/>
    </xf>
    <xf numFmtId="0" fontId="20" fillId="9" borderId="38" xfId="0" applyFont="1" applyFill="1" applyBorder="1" applyAlignment="1">
      <alignment horizontal="center" vertical="top" wrapText="1"/>
    </xf>
    <xf numFmtId="0" fontId="20" fillId="9" borderId="39" xfId="0" applyFont="1" applyFill="1" applyBorder="1" applyAlignment="1">
      <alignment horizontal="center" vertical="top" wrapText="1"/>
    </xf>
    <xf numFmtId="0" fontId="25" fillId="0" borderId="0" xfId="4" applyFont="1"/>
    <xf numFmtId="0" fontId="17" fillId="0" borderId="45" xfId="0" applyFont="1" applyFill="1" applyBorder="1" applyAlignment="1">
      <alignment vertical="top" wrapText="1"/>
    </xf>
    <xf numFmtId="0" fontId="20" fillId="0" borderId="43" xfId="0" applyFont="1" applyFill="1" applyBorder="1" applyAlignment="1">
      <alignment vertical="center" wrapText="1"/>
    </xf>
    <xf numFmtId="0" fontId="17" fillId="0" borderId="44" xfId="0" applyFont="1" applyFill="1" applyBorder="1" applyAlignment="1">
      <alignment vertical="top" wrapText="1"/>
    </xf>
    <xf numFmtId="0" fontId="24" fillId="0" borderId="45" xfId="4" applyFill="1" applyBorder="1" applyAlignment="1">
      <alignment vertical="top" wrapText="1"/>
    </xf>
    <xf numFmtId="0" fontId="20" fillId="0" borderId="48" xfId="0" applyFont="1" applyFill="1" applyBorder="1" applyAlignment="1">
      <alignment vertical="center" wrapText="1"/>
    </xf>
    <xf numFmtId="0" fontId="17" fillId="0" borderId="46" xfId="0" applyFont="1" applyFill="1" applyBorder="1" applyAlignment="1">
      <alignment vertical="top" wrapText="1"/>
    </xf>
    <xf numFmtId="0" fontId="17" fillId="0" borderId="47" xfId="0" applyFont="1" applyFill="1" applyBorder="1" applyAlignment="1">
      <alignment vertical="top" wrapText="1"/>
    </xf>
    <xf numFmtId="0" fontId="20" fillId="0" borderId="40" xfId="0" applyFont="1" applyFill="1" applyBorder="1" applyAlignment="1">
      <alignment vertical="center" wrapText="1"/>
    </xf>
    <xf numFmtId="0" fontId="17" fillId="0" borderId="41" xfId="0" applyFont="1" applyFill="1" applyBorder="1" applyAlignment="1">
      <alignment vertical="top" wrapText="1"/>
    </xf>
    <xf numFmtId="0" fontId="17" fillId="0" borderId="42" xfId="0" applyFont="1" applyFill="1" applyBorder="1" applyAlignment="1">
      <alignment vertical="top" wrapText="1"/>
    </xf>
    <xf numFmtId="37" fontId="18" fillId="0" borderId="11" xfId="1" applyNumberFormat="1" applyFont="1" applyFill="1" applyBorder="1" applyAlignment="1">
      <alignment horizontal="center"/>
    </xf>
    <xf numFmtId="164" fontId="17" fillId="6" borderId="6" xfId="2" applyNumberFormat="1" applyFont="1" applyFill="1" applyBorder="1" applyAlignment="1">
      <alignment horizontal="center"/>
    </xf>
    <xf numFmtId="37" fontId="18" fillId="10" borderId="10" xfId="1" applyNumberFormat="1" applyFont="1" applyFill="1" applyBorder="1" applyAlignment="1">
      <alignment horizontal="center"/>
    </xf>
    <xf numFmtId="37" fontId="18" fillId="10" borderId="11" xfId="1" applyNumberFormat="1" applyFont="1" applyFill="1" applyBorder="1" applyAlignment="1">
      <alignment horizontal="center"/>
    </xf>
    <xf numFmtId="37" fontId="18" fillId="10" borderId="34" xfId="1" applyNumberFormat="1"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64" fontId="9" fillId="4" borderId="0" xfId="0" applyNumberFormat="1" applyFont="1" applyFill="1" applyBorder="1"/>
    <xf numFmtId="0" fontId="0" fillId="0" borderId="0" xfId="0" applyBorder="1"/>
    <xf numFmtId="0" fontId="0" fillId="0" borderId="0" xfId="0" applyBorder="1" applyAlignment="1">
      <alignment wrapText="1"/>
    </xf>
    <xf numFmtId="1" fontId="11" fillId="4" borderId="1" xfId="0" applyNumberFormat="1" applyFont="1" applyFill="1" applyBorder="1"/>
    <xf numFmtId="0" fontId="23" fillId="0" borderId="38" xfId="3" applyFont="1" applyFill="1" applyBorder="1" applyAlignment="1">
      <alignment horizontal="center"/>
    </xf>
    <xf numFmtId="10" fontId="11" fillId="4" borderId="1" xfId="0" applyNumberFormat="1" applyFont="1" applyFill="1" applyBorder="1"/>
  </cellXfs>
  <cellStyles count="5">
    <cellStyle name="Comma" xfId="1" builtinId="3"/>
    <cellStyle name="Hyperlink" xfId="4" builtinId="8"/>
    <cellStyle name="Normal" xfId="0" builtinId="0"/>
    <cellStyle name="Normal_Sheet1" xfId="3" xr:uid="{276843B3-C112-41DB-8C94-E2381B35EC7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MSG Rates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'MSG Overview Dashboard'!$D$25</c:f>
              <c:strCache>
                <c:ptCount val="1"/>
                <c:pt idx="0">
                  <c:v>PY17 Rate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Dashboard'!$A$26:$A$29</c:f>
              <c:strCache>
                <c:ptCount val="4"/>
                <c:pt idx="0">
                  <c:v>Natl-B</c:v>
                </c:pt>
                <c:pt idx="1">
                  <c:v>Natl-B</c:v>
                </c:pt>
                <c:pt idx="2">
                  <c:v>TX-C</c:v>
                </c:pt>
                <c:pt idx="3">
                  <c:v>AR-B</c:v>
                </c:pt>
              </c:strCache>
            </c:strRef>
          </c:cat>
          <c:val>
            <c:numRef>
              <c:f>'MSG Overview Dashboard'!$D$26:$D$29</c:f>
              <c:numCache>
                <c:formatCode>0.0%</c:formatCode>
                <c:ptCount val="4"/>
                <c:pt idx="0">
                  <c:v>0.30496987951807231</c:v>
                </c:pt>
                <c:pt idx="1">
                  <c:v>0.30496987951807231</c:v>
                </c:pt>
                <c:pt idx="2">
                  <c:v>1.6E-2</c:v>
                </c:pt>
                <c:pt idx="3">
                  <c:v>0.52380000000000004</c:v>
                </c:pt>
              </c:numCache>
            </c:numRef>
          </c:val>
          <c:extLst>
            <c:ext xmlns:c16="http://schemas.microsoft.com/office/drawing/2014/chart" uri="{C3380CC4-5D6E-409C-BE32-E72D297353CC}">
              <c16:uniqueId val="{00000000-DAF1-4F3D-9D9F-BDD542318DB9}"/>
            </c:ext>
          </c:extLst>
        </c:ser>
        <c:ser>
          <c:idx val="1"/>
          <c:order val="1"/>
          <c:tx>
            <c:strRef>
              <c:f>'MSG Overview Dashboard'!$G$25</c:f>
              <c:strCache>
                <c:ptCount val="1"/>
                <c:pt idx="0">
                  <c:v>PY18 Rate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Dashboard'!$A$26:$A$29</c:f>
              <c:strCache>
                <c:ptCount val="4"/>
                <c:pt idx="0">
                  <c:v>Natl-B</c:v>
                </c:pt>
                <c:pt idx="1">
                  <c:v>Natl-B</c:v>
                </c:pt>
                <c:pt idx="2">
                  <c:v>TX-C</c:v>
                </c:pt>
                <c:pt idx="3">
                  <c:v>AR-B</c:v>
                </c:pt>
              </c:strCache>
            </c:strRef>
          </c:cat>
          <c:val>
            <c:numRef>
              <c:f>'MSG Overview Dashboard'!$G$26:$G$29</c:f>
              <c:numCache>
                <c:formatCode>0.0%</c:formatCode>
                <c:ptCount val="4"/>
                <c:pt idx="0">
                  <c:v>0.28460207612456745</c:v>
                </c:pt>
                <c:pt idx="1">
                  <c:v>0.28460207612456745</c:v>
                </c:pt>
                <c:pt idx="2">
                  <c:v>8.1199999999999994E-2</c:v>
                </c:pt>
                <c:pt idx="3">
                  <c:v>0.5474</c:v>
                </c:pt>
              </c:numCache>
            </c:numRef>
          </c:val>
          <c:extLst>
            <c:ext xmlns:c16="http://schemas.microsoft.com/office/drawing/2014/chart" uri="{C3380CC4-5D6E-409C-BE32-E72D297353CC}">
              <c16:uniqueId val="{00000001-DAF1-4F3D-9D9F-BDD542318DB9}"/>
            </c:ext>
          </c:extLst>
        </c:ser>
        <c:dLbls>
          <c:showLegendKey val="0"/>
          <c:showVal val="0"/>
          <c:showCatName val="0"/>
          <c:showSerName val="0"/>
          <c:showPercent val="0"/>
          <c:showBubbleSize val="0"/>
        </c:dLbls>
        <c:gapWidth val="219"/>
        <c:overlap val="-27"/>
        <c:axId val="593667568"/>
        <c:axId val="593666584"/>
      </c:barChart>
      <c:catAx>
        <c:axId val="59366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593666584"/>
        <c:crosses val="autoZero"/>
        <c:auto val="1"/>
        <c:lblAlgn val="ctr"/>
        <c:lblOffset val="100"/>
        <c:noMultiLvlLbl val="0"/>
      </c:catAx>
      <c:valAx>
        <c:axId val="593666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593667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25" l="0.2" r="0.2" t="0.25" header="0.3" footer="0.3"/>
    <c:pageSetup orientation="landscape" horizontalDpi="1200"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Total PY18 MSG for States that Operate Separate Blind and General Agencies with Weighted Average Rate for these States and Overall National Rate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'Other Chart Source'!$A$54</c:f>
              <c:strCache>
                <c:ptCount val="1"/>
                <c:pt idx="0">
                  <c:v>PY18 MSG Rate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'Other Chart Source'!$B$53:$W$53</c:f>
              <c:strCache>
                <c:ptCount val="22"/>
                <c:pt idx="0">
                  <c:v>FL-T</c:v>
                </c:pt>
                <c:pt idx="1">
                  <c:v>NY-T</c:v>
                </c:pt>
                <c:pt idx="2">
                  <c:v>MA-T</c:v>
                </c:pt>
                <c:pt idx="3">
                  <c:v>DE-T</c:v>
                </c:pt>
                <c:pt idx="4">
                  <c:v>MI-T</c:v>
                </c:pt>
                <c:pt idx="5">
                  <c:v>MO-T</c:v>
                </c:pt>
                <c:pt idx="6">
                  <c:v>NM-T</c:v>
                </c:pt>
                <c:pt idx="7">
                  <c:v>OR-T</c:v>
                </c:pt>
                <c:pt idx="8">
                  <c:v>AR-T</c:v>
                </c:pt>
                <c:pt idx="9">
                  <c:v>NE-T</c:v>
                </c:pt>
                <c:pt idx="10">
                  <c:v>SC-T</c:v>
                </c:pt>
                <c:pt idx="11">
                  <c:v>NJ-T</c:v>
                </c:pt>
                <c:pt idx="12">
                  <c:v>CT-T</c:v>
                </c:pt>
                <c:pt idx="13">
                  <c:v>NC-T</c:v>
                </c:pt>
                <c:pt idx="14">
                  <c:v>MN-T</c:v>
                </c:pt>
                <c:pt idx="15">
                  <c:v>IA-T</c:v>
                </c:pt>
                <c:pt idx="16">
                  <c:v>ID-T</c:v>
                </c:pt>
                <c:pt idx="17">
                  <c:v>WA-T</c:v>
                </c:pt>
                <c:pt idx="18">
                  <c:v>VA-T</c:v>
                </c:pt>
                <c:pt idx="19">
                  <c:v>ME-T</c:v>
                </c:pt>
                <c:pt idx="20">
                  <c:v>VT-T</c:v>
                </c:pt>
                <c:pt idx="21">
                  <c:v>SD-T</c:v>
                </c:pt>
              </c:strCache>
            </c:strRef>
          </c:cat>
          <c:val>
            <c:numRef>
              <c:f>'Other Chart Source'!$B$54:$W$54</c:f>
              <c:numCache>
                <c:formatCode>0.0%</c:formatCode>
                <c:ptCount val="22"/>
                <c:pt idx="0">
                  <c:v>3.6200000000000003E-2</c:v>
                </c:pt>
                <c:pt idx="1">
                  <c:v>8.3599999999999994E-2</c:v>
                </c:pt>
                <c:pt idx="2">
                  <c:v>8.4000000000000005E-2</c:v>
                </c:pt>
                <c:pt idx="3">
                  <c:v>0.15160000000000001</c:v>
                </c:pt>
                <c:pt idx="4">
                  <c:v>0.1552</c:v>
                </c:pt>
                <c:pt idx="5">
                  <c:v>0.18030000000000002</c:v>
                </c:pt>
                <c:pt idx="6">
                  <c:v>0.19750000000000001</c:v>
                </c:pt>
                <c:pt idx="7">
                  <c:v>0.24559999999999998</c:v>
                </c:pt>
                <c:pt idx="8">
                  <c:v>0.252</c:v>
                </c:pt>
                <c:pt idx="9">
                  <c:v>0.26</c:v>
                </c:pt>
                <c:pt idx="10">
                  <c:v>0.28249999999999997</c:v>
                </c:pt>
                <c:pt idx="11">
                  <c:v>0.31180000000000002</c:v>
                </c:pt>
                <c:pt idx="12">
                  <c:v>0.33399999999999996</c:v>
                </c:pt>
                <c:pt idx="13">
                  <c:v>0.34820000000000001</c:v>
                </c:pt>
                <c:pt idx="14">
                  <c:v>0.35039999999999999</c:v>
                </c:pt>
                <c:pt idx="15">
                  <c:v>0.35240000000000005</c:v>
                </c:pt>
                <c:pt idx="16">
                  <c:v>0.35270000000000001</c:v>
                </c:pt>
                <c:pt idx="17">
                  <c:v>0.4</c:v>
                </c:pt>
                <c:pt idx="18">
                  <c:v>0.45</c:v>
                </c:pt>
                <c:pt idx="19">
                  <c:v>0.46130000000000004</c:v>
                </c:pt>
                <c:pt idx="20">
                  <c:v>0.54859999999999998</c:v>
                </c:pt>
                <c:pt idx="21">
                  <c:v>0.55779999999999996</c:v>
                </c:pt>
              </c:numCache>
            </c:numRef>
          </c:val>
          <c:extLst>
            <c:ext xmlns:c16="http://schemas.microsoft.com/office/drawing/2014/chart" uri="{C3380CC4-5D6E-409C-BE32-E72D297353CC}">
              <c16:uniqueId val="{00000000-ADA6-479F-AC24-0F1D8CD7DD9F}"/>
            </c:ext>
          </c:extLst>
        </c:ser>
        <c:dLbls>
          <c:showLegendKey val="0"/>
          <c:showVal val="0"/>
          <c:showCatName val="0"/>
          <c:showSerName val="0"/>
          <c:showPercent val="0"/>
          <c:showBubbleSize val="0"/>
        </c:dLbls>
        <c:gapWidth val="219"/>
        <c:overlap val="-27"/>
        <c:axId val="632709151"/>
        <c:axId val="902108191"/>
      </c:barChart>
      <c:lineChart>
        <c:grouping val="standard"/>
        <c:varyColors val="0"/>
        <c:ser>
          <c:idx val="1"/>
          <c:order val="1"/>
          <c:tx>
            <c:strRef>
              <c:f>'Other Chart Source'!$A$55</c:f>
              <c:strCache>
                <c:ptCount val="1"/>
                <c:pt idx="0">
                  <c:v>Natl-T</c:v>
                </c:pt>
              </c:strCache>
            </c:strRef>
          </c:tx>
          <c:spPr>
            <a:ln w="28575" cap="rnd">
              <a:solidFill>
                <a:schemeClr val="accent2"/>
              </a:solidFill>
              <a:round/>
            </a:ln>
            <a:effectLst/>
          </c:spPr>
          <c:marker>
            <c:symbol val="none"/>
          </c:marker>
          <c:cat>
            <c:strRef>
              <c:f>'Other Chart Source'!$B$53:$W$53</c:f>
              <c:strCache>
                <c:ptCount val="22"/>
                <c:pt idx="0">
                  <c:v>FL-T</c:v>
                </c:pt>
                <c:pt idx="1">
                  <c:v>NY-T</c:v>
                </c:pt>
                <c:pt idx="2">
                  <c:v>MA-T</c:v>
                </c:pt>
                <c:pt idx="3">
                  <c:v>DE-T</c:v>
                </c:pt>
                <c:pt idx="4">
                  <c:v>MI-T</c:v>
                </c:pt>
                <c:pt idx="5">
                  <c:v>MO-T</c:v>
                </c:pt>
                <c:pt idx="6">
                  <c:v>NM-T</c:v>
                </c:pt>
                <c:pt idx="7">
                  <c:v>OR-T</c:v>
                </c:pt>
                <c:pt idx="8">
                  <c:v>AR-T</c:v>
                </c:pt>
                <c:pt idx="9">
                  <c:v>NE-T</c:v>
                </c:pt>
                <c:pt idx="10">
                  <c:v>SC-T</c:v>
                </c:pt>
                <c:pt idx="11">
                  <c:v>NJ-T</c:v>
                </c:pt>
                <c:pt idx="12">
                  <c:v>CT-T</c:v>
                </c:pt>
                <c:pt idx="13">
                  <c:v>NC-T</c:v>
                </c:pt>
                <c:pt idx="14">
                  <c:v>MN-T</c:v>
                </c:pt>
                <c:pt idx="15">
                  <c:v>IA-T</c:v>
                </c:pt>
                <c:pt idx="16">
                  <c:v>ID-T</c:v>
                </c:pt>
                <c:pt idx="17">
                  <c:v>WA-T</c:v>
                </c:pt>
                <c:pt idx="18">
                  <c:v>VA-T</c:v>
                </c:pt>
                <c:pt idx="19">
                  <c:v>ME-T</c:v>
                </c:pt>
                <c:pt idx="20">
                  <c:v>VT-T</c:v>
                </c:pt>
                <c:pt idx="21">
                  <c:v>SD-T</c:v>
                </c:pt>
              </c:strCache>
            </c:strRef>
          </c:cat>
          <c:val>
            <c:numRef>
              <c:f>'Other Chart Source'!$B$55:$W$55</c:f>
              <c:numCache>
                <c:formatCode>0.0%</c:formatCode>
                <c:ptCount val="22"/>
                <c:pt idx="0">
                  <c:v>0.2545806925895811</c:v>
                </c:pt>
                <c:pt idx="1">
                  <c:v>0.2545806925895811</c:v>
                </c:pt>
                <c:pt idx="2">
                  <c:v>0.2545806925895811</c:v>
                </c:pt>
                <c:pt idx="3">
                  <c:v>0.2545806925895811</c:v>
                </c:pt>
                <c:pt idx="4">
                  <c:v>0.2545806925895811</c:v>
                </c:pt>
                <c:pt idx="5">
                  <c:v>0.2545806925895811</c:v>
                </c:pt>
                <c:pt idx="6">
                  <c:v>0.2545806925895811</c:v>
                </c:pt>
                <c:pt idx="7">
                  <c:v>0.2545806925895811</c:v>
                </c:pt>
                <c:pt idx="8">
                  <c:v>0.2545806925895811</c:v>
                </c:pt>
                <c:pt idx="9">
                  <c:v>0.2545806925895811</c:v>
                </c:pt>
                <c:pt idx="10">
                  <c:v>0.2545806925895811</c:v>
                </c:pt>
                <c:pt idx="11">
                  <c:v>0.2545806925895811</c:v>
                </c:pt>
                <c:pt idx="12">
                  <c:v>0.2545806925895811</c:v>
                </c:pt>
                <c:pt idx="13">
                  <c:v>0.2545806925895811</c:v>
                </c:pt>
                <c:pt idx="14">
                  <c:v>0.2545806925895811</c:v>
                </c:pt>
                <c:pt idx="15">
                  <c:v>0.2545806925895811</c:v>
                </c:pt>
                <c:pt idx="16">
                  <c:v>0.2545806925895811</c:v>
                </c:pt>
                <c:pt idx="17">
                  <c:v>0.2545806925895811</c:v>
                </c:pt>
                <c:pt idx="18">
                  <c:v>0.2545806925895811</c:v>
                </c:pt>
                <c:pt idx="19">
                  <c:v>0.2545806925895811</c:v>
                </c:pt>
                <c:pt idx="20">
                  <c:v>0.2545806925895811</c:v>
                </c:pt>
                <c:pt idx="21">
                  <c:v>0.2545806925895811</c:v>
                </c:pt>
              </c:numCache>
            </c:numRef>
          </c:val>
          <c:smooth val="0"/>
          <c:extLst>
            <c:ext xmlns:c16="http://schemas.microsoft.com/office/drawing/2014/chart" uri="{C3380CC4-5D6E-409C-BE32-E72D297353CC}">
              <c16:uniqueId val="{00000001-ADA6-479F-AC24-0F1D8CD7DD9F}"/>
            </c:ext>
          </c:extLst>
        </c:ser>
        <c:ser>
          <c:idx val="2"/>
          <c:order val="2"/>
          <c:tx>
            <c:strRef>
              <c:f>'Other Chart Source'!$A$56</c:f>
              <c:strCache>
                <c:ptCount val="1"/>
                <c:pt idx="0">
                  <c:v>National</c:v>
                </c:pt>
              </c:strCache>
            </c:strRef>
          </c:tx>
          <c:spPr>
            <a:ln w="28575" cap="rnd">
              <a:solidFill>
                <a:schemeClr val="accent3"/>
              </a:solidFill>
              <a:round/>
            </a:ln>
            <a:effectLst/>
          </c:spPr>
          <c:marker>
            <c:symbol val="none"/>
          </c:marker>
          <c:cat>
            <c:strRef>
              <c:f>'Other Chart Source'!$B$53:$W$53</c:f>
              <c:strCache>
                <c:ptCount val="22"/>
                <c:pt idx="0">
                  <c:v>FL-T</c:v>
                </c:pt>
                <c:pt idx="1">
                  <c:v>NY-T</c:v>
                </c:pt>
                <c:pt idx="2">
                  <c:v>MA-T</c:v>
                </c:pt>
                <c:pt idx="3">
                  <c:v>DE-T</c:v>
                </c:pt>
                <c:pt idx="4">
                  <c:v>MI-T</c:v>
                </c:pt>
                <c:pt idx="5">
                  <c:v>MO-T</c:v>
                </c:pt>
                <c:pt idx="6">
                  <c:v>NM-T</c:v>
                </c:pt>
                <c:pt idx="7">
                  <c:v>OR-T</c:v>
                </c:pt>
                <c:pt idx="8">
                  <c:v>AR-T</c:v>
                </c:pt>
                <c:pt idx="9">
                  <c:v>NE-T</c:v>
                </c:pt>
                <c:pt idx="10">
                  <c:v>SC-T</c:v>
                </c:pt>
                <c:pt idx="11">
                  <c:v>NJ-T</c:v>
                </c:pt>
                <c:pt idx="12">
                  <c:v>CT-T</c:v>
                </c:pt>
                <c:pt idx="13">
                  <c:v>NC-T</c:v>
                </c:pt>
                <c:pt idx="14">
                  <c:v>MN-T</c:v>
                </c:pt>
                <c:pt idx="15">
                  <c:v>IA-T</c:v>
                </c:pt>
                <c:pt idx="16">
                  <c:v>ID-T</c:v>
                </c:pt>
                <c:pt idx="17">
                  <c:v>WA-T</c:v>
                </c:pt>
                <c:pt idx="18">
                  <c:v>VA-T</c:v>
                </c:pt>
                <c:pt idx="19">
                  <c:v>ME-T</c:v>
                </c:pt>
                <c:pt idx="20">
                  <c:v>VT-T</c:v>
                </c:pt>
                <c:pt idx="21">
                  <c:v>SD-T</c:v>
                </c:pt>
              </c:strCache>
            </c:strRef>
          </c:cat>
          <c:val>
            <c:numRef>
              <c:f>'Other Chart Source'!$B$56:$W$56</c:f>
              <c:numCache>
                <c:formatCode>0.0%</c:formatCode>
                <c:ptCount val="22"/>
                <c:pt idx="0">
                  <c:v>0.23430000000000001</c:v>
                </c:pt>
                <c:pt idx="1">
                  <c:v>0.23430000000000001</c:v>
                </c:pt>
                <c:pt idx="2">
                  <c:v>0.23430000000000001</c:v>
                </c:pt>
                <c:pt idx="3">
                  <c:v>0.23430000000000001</c:v>
                </c:pt>
                <c:pt idx="4">
                  <c:v>0.23430000000000001</c:v>
                </c:pt>
                <c:pt idx="5">
                  <c:v>0.23430000000000001</c:v>
                </c:pt>
                <c:pt idx="6">
                  <c:v>0.23430000000000001</c:v>
                </c:pt>
                <c:pt idx="7">
                  <c:v>0.23430000000000001</c:v>
                </c:pt>
                <c:pt idx="8">
                  <c:v>0.23430000000000001</c:v>
                </c:pt>
                <c:pt idx="9">
                  <c:v>0.23430000000000001</c:v>
                </c:pt>
                <c:pt idx="10">
                  <c:v>0.23430000000000001</c:v>
                </c:pt>
                <c:pt idx="11">
                  <c:v>0.23430000000000001</c:v>
                </c:pt>
                <c:pt idx="12">
                  <c:v>0.23430000000000001</c:v>
                </c:pt>
                <c:pt idx="13">
                  <c:v>0.23430000000000001</c:v>
                </c:pt>
                <c:pt idx="14">
                  <c:v>0.23430000000000001</c:v>
                </c:pt>
                <c:pt idx="15">
                  <c:v>0.23430000000000001</c:v>
                </c:pt>
                <c:pt idx="16">
                  <c:v>0.23430000000000001</c:v>
                </c:pt>
                <c:pt idx="17">
                  <c:v>0.23430000000000001</c:v>
                </c:pt>
                <c:pt idx="18">
                  <c:v>0.23430000000000001</c:v>
                </c:pt>
                <c:pt idx="19">
                  <c:v>0.23430000000000001</c:v>
                </c:pt>
                <c:pt idx="20">
                  <c:v>0.23430000000000001</c:v>
                </c:pt>
                <c:pt idx="21">
                  <c:v>0.23430000000000001</c:v>
                </c:pt>
              </c:numCache>
            </c:numRef>
          </c:val>
          <c:smooth val="0"/>
          <c:extLst>
            <c:ext xmlns:c16="http://schemas.microsoft.com/office/drawing/2014/chart" uri="{C3380CC4-5D6E-409C-BE32-E72D297353CC}">
              <c16:uniqueId val="{00000002-ADA6-479F-AC24-0F1D8CD7DD9F}"/>
            </c:ext>
          </c:extLst>
        </c:ser>
        <c:dLbls>
          <c:showLegendKey val="0"/>
          <c:showVal val="0"/>
          <c:showCatName val="0"/>
          <c:showSerName val="0"/>
          <c:showPercent val="0"/>
          <c:showBubbleSize val="0"/>
        </c:dLbls>
        <c:marker val="1"/>
        <c:smooth val="0"/>
        <c:axId val="632709151"/>
        <c:axId val="902108191"/>
      </c:lineChart>
      <c:catAx>
        <c:axId val="63270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902108191"/>
        <c:crosses val="autoZero"/>
        <c:auto val="1"/>
        <c:lblAlgn val="ctr"/>
        <c:lblOffset val="100"/>
        <c:noMultiLvlLbl val="0"/>
      </c:catAx>
      <c:valAx>
        <c:axId val="9021081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63270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Percent of Total Participants in Education or Training Leading to</a:t>
            </a:r>
          </a:p>
          <a:p>
            <a:pPr>
              <a:defRPr sz="1600" b="1"/>
            </a:pPr>
            <a:r>
              <a:rPr lang="en-US" sz="1600" b="1"/>
              <a:t> a Recognized Credential or Employment</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'MSG Overview Dashboard'!$D$19</c:f>
              <c:strCache>
                <c:ptCount val="1"/>
                <c:pt idx="0">
                  <c:v>PY17 Rate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Dashboard'!$A$20:$A$23</c:f>
              <c:strCache>
                <c:ptCount val="4"/>
                <c:pt idx="0">
                  <c:v>Natl-B</c:v>
                </c:pt>
                <c:pt idx="1">
                  <c:v>Natl-B</c:v>
                </c:pt>
                <c:pt idx="2">
                  <c:v>TX-C</c:v>
                </c:pt>
                <c:pt idx="3">
                  <c:v>AR-B</c:v>
                </c:pt>
              </c:strCache>
            </c:strRef>
          </c:cat>
          <c:val>
            <c:numRef>
              <c:f>'MSG Overview Dashboard'!$D$20:$D$23</c:f>
              <c:numCache>
                <c:formatCode>0.0%</c:formatCode>
                <c:ptCount val="4"/>
                <c:pt idx="0">
                  <c:v>0.16240675064204477</c:v>
                </c:pt>
                <c:pt idx="1">
                  <c:v>0.16240675064204477</c:v>
                </c:pt>
                <c:pt idx="2">
                  <c:v>1.6686531585220502E-2</c:v>
                </c:pt>
                <c:pt idx="3">
                  <c:v>0.14788732394366197</c:v>
                </c:pt>
              </c:numCache>
            </c:numRef>
          </c:val>
          <c:extLst>
            <c:ext xmlns:c16="http://schemas.microsoft.com/office/drawing/2014/chart" uri="{C3380CC4-5D6E-409C-BE32-E72D297353CC}">
              <c16:uniqueId val="{00000000-B47B-4CDD-BD85-FFE02343577C}"/>
            </c:ext>
          </c:extLst>
        </c:ser>
        <c:ser>
          <c:idx val="1"/>
          <c:order val="1"/>
          <c:tx>
            <c:strRef>
              <c:f>'MSG Overview Dashboard'!$G$19</c:f>
              <c:strCache>
                <c:ptCount val="1"/>
                <c:pt idx="0">
                  <c:v>PY18 Rate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Dashboard'!$A$20:$A$23</c:f>
              <c:strCache>
                <c:ptCount val="4"/>
                <c:pt idx="0">
                  <c:v>Natl-B</c:v>
                </c:pt>
                <c:pt idx="1">
                  <c:v>Natl-B</c:v>
                </c:pt>
                <c:pt idx="2">
                  <c:v>TX-C</c:v>
                </c:pt>
                <c:pt idx="3">
                  <c:v>AR-B</c:v>
                </c:pt>
              </c:strCache>
            </c:strRef>
          </c:cat>
          <c:val>
            <c:numRef>
              <c:f>'MSG Overview Dashboard'!$G$20:$G$23</c:f>
              <c:numCache>
                <c:formatCode>0.0%</c:formatCode>
                <c:ptCount val="4"/>
                <c:pt idx="0">
                  <c:v>0.19021761487514913</c:v>
                </c:pt>
                <c:pt idx="1">
                  <c:v>0.19021761487514913</c:v>
                </c:pt>
                <c:pt idx="2">
                  <c:v>0.21991109856769914</c:v>
                </c:pt>
                <c:pt idx="3">
                  <c:v>0.11426188490408674</c:v>
                </c:pt>
              </c:numCache>
            </c:numRef>
          </c:val>
          <c:extLst>
            <c:ext xmlns:c16="http://schemas.microsoft.com/office/drawing/2014/chart" uri="{C3380CC4-5D6E-409C-BE32-E72D297353CC}">
              <c16:uniqueId val="{00000001-B47B-4CDD-BD85-FFE02343577C}"/>
            </c:ext>
          </c:extLst>
        </c:ser>
        <c:dLbls>
          <c:showLegendKey val="0"/>
          <c:showVal val="0"/>
          <c:showCatName val="0"/>
          <c:showSerName val="0"/>
          <c:showPercent val="0"/>
          <c:showBubbleSize val="0"/>
        </c:dLbls>
        <c:gapWidth val="219"/>
        <c:overlap val="-27"/>
        <c:axId val="593678064"/>
        <c:axId val="593671176"/>
      </c:barChart>
      <c:catAx>
        <c:axId val="59367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593671176"/>
        <c:crosses val="autoZero"/>
        <c:auto val="1"/>
        <c:lblAlgn val="ctr"/>
        <c:lblOffset val="100"/>
        <c:noMultiLvlLbl val="0"/>
      </c:catAx>
      <c:valAx>
        <c:axId val="593671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593678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PY17 Breakout % of Gains by Type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'MSG Overview Dashboard'!$A$32</c:f>
              <c:strCache>
                <c:ptCount val="1"/>
                <c:pt idx="0">
                  <c:v>Natl-B</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Dashboard'!$B$31:$F$31</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Dashboard'!$B$32:$F$32</c:f>
              <c:numCache>
                <c:formatCode>0.0%</c:formatCode>
                <c:ptCount val="5"/>
                <c:pt idx="0">
                  <c:v>5.7613168724279837E-2</c:v>
                </c:pt>
                <c:pt idx="1">
                  <c:v>0.24526748971193416</c:v>
                </c:pt>
                <c:pt idx="2">
                  <c:v>0.66090534979423865</c:v>
                </c:pt>
                <c:pt idx="3">
                  <c:v>7.407407407407407E-2</c:v>
                </c:pt>
                <c:pt idx="4">
                  <c:v>9.1358024691358022E-2</c:v>
                </c:pt>
              </c:numCache>
            </c:numRef>
          </c:val>
          <c:extLst>
            <c:ext xmlns:c16="http://schemas.microsoft.com/office/drawing/2014/chart" uri="{C3380CC4-5D6E-409C-BE32-E72D297353CC}">
              <c16:uniqueId val="{00000000-8EDD-4D08-84A9-C12FBCDE009D}"/>
            </c:ext>
          </c:extLst>
        </c:ser>
        <c:ser>
          <c:idx val="1"/>
          <c:order val="1"/>
          <c:tx>
            <c:strRef>
              <c:f>'MSG Overview Dashboard'!$A$33</c:f>
              <c:strCache>
                <c:ptCount val="1"/>
                <c:pt idx="0">
                  <c:v>Natl-B</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Dashboard'!$B$31:$F$31</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Dashboard'!$B$33:$F$33</c:f>
              <c:numCache>
                <c:formatCode>0.0%</c:formatCode>
                <c:ptCount val="5"/>
                <c:pt idx="0">
                  <c:v>5.7613168724279837E-2</c:v>
                </c:pt>
                <c:pt idx="1">
                  <c:v>0.24526748971193416</c:v>
                </c:pt>
                <c:pt idx="2">
                  <c:v>0.66090534979423865</c:v>
                </c:pt>
                <c:pt idx="3">
                  <c:v>7.407407407407407E-2</c:v>
                </c:pt>
                <c:pt idx="4">
                  <c:v>9.1358024691358022E-2</c:v>
                </c:pt>
              </c:numCache>
            </c:numRef>
          </c:val>
          <c:extLst>
            <c:ext xmlns:c16="http://schemas.microsoft.com/office/drawing/2014/chart" uri="{C3380CC4-5D6E-409C-BE32-E72D297353CC}">
              <c16:uniqueId val="{00000001-8EDD-4D08-84A9-C12FBCDE009D}"/>
            </c:ext>
          </c:extLst>
        </c:ser>
        <c:ser>
          <c:idx val="2"/>
          <c:order val="2"/>
          <c:tx>
            <c:strRef>
              <c:f>'MSG Overview Dashboard'!$A$34</c:f>
              <c:strCache>
                <c:ptCount val="1"/>
                <c:pt idx="0">
                  <c:v>TX-C</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Dashboard'!$B$31:$F$31</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Dashboard'!$B$34:$F$34</c:f>
              <c:numCache>
                <c:formatCode>0.0%</c:formatCode>
                <c:ptCount val="5"/>
                <c:pt idx="0">
                  <c:v>0.15</c:v>
                </c:pt>
                <c:pt idx="1">
                  <c:v>0.4</c:v>
                </c:pt>
                <c:pt idx="2">
                  <c:v>0.6</c:v>
                </c:pt>
                <c:pt idx="3">
                  <c:v>0.1</c:v>
                </c:pt>
                <c:pt idx="4">
                  <c:v>0.15</c:v>
                </c:pt>
              </c:numCache>
            </c:numRef>
          </c:val>
          <c:extLst>
            <c:ext xmlns:c16="http://schemas.microsoft.com/office/drawing/2014/chart" uri="{C3380CC4-5D6E-409C-BE32-E72D297353CC}">
              <c16:uniqueId val="{00000002-8EDD-4D08-84A9-C12FBCDE009D}"/>
            </c:ext>
          </c:extLst>
        </c:ser>
        <c:ser>
          <c:idx val="3"/>
          <c:order val="3"/>
          <c:tx>
            <c:strRef>
              <c:f>'MSG Overview Dashboard'!$A$35</c:f>
              <c:strCache>
                <c:ptCount val="1"/>
                <c:pt idx="0">
                  <c:v>AR-B</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Dashboard'!$B$31:$F$31</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Dashboard'!$B$35:$F$35</c:f>
              <c:numCache>
                <c:formatCode>0.0%</c:formatCode>
                <c:ptCount val="5"/>
                <c:pt idx="0">
                  <c:v>0</c:v>
                </c:pt>
                <c:pt idx="1">
                  <c:v>0.68686868686868685</c:v>
                </c:pt>
                <c:pt idx="2">
                  <c:v>0.25252525252525254</c:v>
                </c:pt>
                <c:pt idx="3">
                  <c:v>1.0101010101010102E-2</c:v>
                </c:pt>
                <c:pt idx="4">
                  <c:v>7.0707070707070704E-2</c:v>
                </c:pt>
              </c:numCache>
            </c:numRef>
          </c:val>
          <c:extLst>
            <c:ext xmlns:c16="http://schemas.microsoft.com/office/drawing/2014/chart" uri="{C3380CC4-5D6E-409C-BE32-E72D297353CC}">
              <c16:uniqueId val="{00000003-8EDD-4D08-84A9-C12FBCDE009D}"/>
            </c:ext>
          </c:extLst>
        </c:ser>
        <c:dLbls>
          <c:showLegendKey val="0"/>
          <c:showVal val="0"/>
          <c:showCatName val="0"/>
          <c:showSerName val="0"/>
          <c:showPercent val="0"/>
          <c:showBubbleSize val="0"/>
        </c:dLbls>
        <c:gapWidth val="219"/>
        <c:overlap val="-27"/>
        <c:axId val="593573760"/>
        <c:axId val="593566216"/>
      </c:barChart>
      <c:catAx>
        <c:axId val="59357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593566216"/>
        <c:crosses val="autoZero"/>
        <c:auto val="1"/>
        <c:lblAlgn val="ctr"/>
        <c:lblOffset val="100"/>
        <c:noMultiLvlLbl val="0"/>
      </c:catAx>
      <c:valAx>
        <c:axId val="593566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59357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8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PY18 Breakout of % of Gains by Type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'MSG Overview Dashboard'!$A$38</c:f>
              <c:strCache>
                <c:ptCount val="1"/>
                <c:pt idx="0">
                  <c:v>Natl-B</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Dashboard'!$B$37:$F$37</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Dashboard'!$B$38:$F$38</c:f>
              <c:numCache>
                <c:formatCode>0.0%</c:formatCode>
                <c:ptCount val="5"/>
                <c:pt idx="0">
                  <c:v>1.6717325227963525E-2</c:v>
                </c:pt>
                <c:pt idx="1">
                  <c:v>0.28419452887537994</c:v>
                </c:pt>
                <c:pt idx="2">
                  <c:v>0.63753799392097266</c:v>
                </c:pt>
                <c:pt idx="3">
                  <c:v>6.4589665653495443E-2</c:v>
                </c:pt>
                <c:pt idx="4">
                  <c:v>6.7629179331306993E-2</c:v>
                </c:pt>
              </c:numCache>
            </c:numRef>
          </c:val>
          <c:extLst>
            <c:ext xmlns:c16="http://schemas.microsoft.com/office/drawing/2014/chart" uri="{C3380CC4-5D6E-409C-BE32-E72D297353CC}">
              <c16:uniqueId val="{00000000-A2FC-48A1-8D1A-017AB6A2DFB3}"/>
            </c:ext>
          </c:extLst>
        </c:ser>
        <c:ser>
          <c:idx val="1"/>
          <c:order val="1"/>
          <c:tx>
            <c:strRef>
              <c:f>'MSG Overview Dashboard'!$A$39</c:f>
              <c:strCache>
                <c:ptCount val="1"/>
                <c:pt idx="0">
                  <c:v>Natl-B</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Dashboard'!$B$37:$F$37</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Dashboard'!$B$39:$F$39</c:f>
              <c:numCache>
                <c:formatCode>0.0%</c:formatCode>
                <c:ptCount val="5"/>
                <c:pt idx="0">
                  <c:v>1.6717325227963525E-2</c:v>
                </c:pt>
                <c:pt idx="1">
                  <c:v>0.28419452887537994</c:v>
                </c:pt>
                <c:pt idx="2">
                  <c:v>0.63753799392097266</c:v>
                </c:pt>
                <c:pt idx="3">
                  <c:v>6.4589665653495443E-2</c:v>
                </c:pt>
                <c:pt idx="4">
                  <c:v>6.7629179331306993E-2</c:v>
                </c:pt>
              </c:numCache>
            </c:numRef>
          </c:val>
          <c:extLst>
            <c:ext xmlns:c16="http://schemas.microsoft.com/office/drawing/2014/chart" uri="{C3380CC4-5D6E-409C-BE32-E72D297353CC}">
              <c16:uniqueId val="{00000001-A2FC-48A1-8D1A-017AB6A2DFB3}"/>
            </c:ext>
          </c:extLst>
        </c:ser>
        <c:ser>
          <c:idx val="2"/>
          <c:order val="2"/>
          <c:tx>
            <c:strRef>
              <c:f>'MSG Overview Dashboard'!$A$40</c:f>
              <c:strCache>
                <c:ptCount val="1"/>
                <c:pt idx="0">
                  <c:v>TX-C</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Dashboard'!$B$37:$F$37</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Dashboard'!$B$40:$F$40</c:f>
              <c:numCache>
                <c:formatCode>0.0%</c:formatCode>
                <c:ptCount val="5"/>
                <c:pt idx="0">
                  <c:v>2.9225908372827805E-2</c:v>
                </c:pt>
                <c:pt idx="1">
                  <c:v>0.87677725118483407</c:v>
                </c:pt>
                <c:pt idx="2">
                  <c:v>9.0837282780410741E-2</c:v>
                </c:pt>
                <c:pt idx="3">
                  <c:v>0</c:v>
                </c:pt>
                <c:pt idx="4">
                  <c:v>6.3191153238546603E-3</c:v>
                </c:pt>
              </c:numCache>
            </c:numRef>
          </c:val>
          <c:extLst>
            <c:ext xmlns:c16="http://schemas.microsoft.com/office/drawing/2014/chart" uri="{C3380CC4-5D6E-409C-BE32-E72D297353CC}">
              <c16:uniqueId val="{00000002-A2FC-48A1-8D1A-017AB6A2DFB3}"/>
            </c:ext>
          </c:extLst>
        </c:ser>
        <c:ser>
          <c:idx val="3"/>
          <c:order val="3"/>
          <c:tx>
            <c:strRef>
              <c:f>'MSG Overview Dashboard'!$A$41</c:f>
              <c:strCache>
                <c:ptCount val="1"/>
                <c:pt idx="0">
                  <c:v>AR-B</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Dashboard'!$B$37:$F$37</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Dashboard'!$B$41:$F$41</c:f>
              <c:numCache>
                <c:formatCode>0.0%</c:formatCode>
                <c:ptCount val="5"/>
                <c:pt idx="0">
                  <c:v>0</c:v>
                </c:pt>
                <c:pt idx="1">
                  <c:v>0.72</c:v>
                </c:pt>
                <c:pt idx="2">
                  <c:v>0.21333333333333335</c:v>
                </c:pt>
                <c:pt idx="3">
                  <c:v>0</c:v>
                </c:pt>
                <c:pt idx="4">
                  <c:v>0.08</c:v>
                </c:pt>
              </c:numCache>
            </c:numRef>
          </c:val>
          <c:extLst>
            <c:ext xmlns:c16="http://schemas.microsoft.com/office/drawing/2014/chart" uri="{C3380CC4-5D6E-409C-BE32-E72D297353CC}">
              <c16:uniqueId val="{00000003-A2FC-48A1-8D1A-017AB6A2DFB3}"/>
            </c:ext>
          </c:extLst>
        </c:ser>
        <c:dLbls>
          <c:showLegendKey val="0"/>
          <c:showVal val="0"/>
          <c:showCatName val="0"/>
          <c:showSerName val="0"/>
          <c:showPercent val="0"/>
          <c:showBubbleSize val="0"/>
        </c:dLbls>
        <c:gapWidth val="219"/>
        <c:overlap val="-27"/>
        <c:axId val="593573760"/>
        <c:axId val="593566216"/>
      </c:barChart>
      <c:catAx>
        <c:axId val="59357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593566216"/>
        <c:crosses val="autoZero"/>
        <c:auto val="1"/>
        <c:lblAlgn val="ctr"/>
        <c:lblOffset val="100"/>
        <c:noMultiLvlLbl val="0"/>
      </c:catAx>
      <c:valAx>
        <c:axId val="593566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59357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PY17 Breakout of # of Gains by Type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'MSG Overview Dashboard'!$A$44</c:f>
              <c:strCache>
                <c:ptCount val="1"/>
                <c:pt idx="0">
                  <c:v>Natl-B</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Dashboard'!$B$43:$F$43</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Dashboard'!$B$44:$F$44</c:f>
              <c:numCache>
                <c:formatCode>#,##0</c:formatCode>
                <c:ptCount val="5"/>
                <c:pt idx="0">
                  <c:v>70</c:v>
                </c:pt>
                <c:pt idx="1">
                  <c:v>298</c:v>
                </c:pt>
                <c:pt idx="2">
                  <c:v>803</c:v>
                </c:pt>
                <c:pt idx="3">
                  <c:v>90</c:v>
                </c:pt>
                <c:pt idx="4">
                  <c:v>111</c:v>
                </c:pt>
              </c:numCache>
            </c:numRef>
          </c:val>
          <c:extLst>
            <c:ext xmlns:c16="http://schemas.microsoft.com/office/drawing/2014/chart" uri="{C3380CC4-5D6E-409C-BE32-E72D297353CC}">
              <c16:uniqueId val="{00000000-2719-4BB8-963F-8F0B4E06D916}"/>
            </c:ext>
          </c:extLst>
        </c:ser>
        <c:ser>
          <c:idx val="1"/>
          <c:order val="1"/>
          <c:tx>
            <c:strRef>
              <c:f>'MSG Overview Dashboard'!$A$45</c:f>
              <c:strCache>
                <c:ptCount val="1"/>
                <c:pt idx="0">
                  <c:v>Natl-B</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Dashboard'!$B$43:$F$43</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Dashboard'!$B$45:$F$45</c:f>
              <c:numCache>
                <c:formatCode>#,##0</c:formatCode>
                <c:ptCount val="5"/>
                <c:pt idx="0">
                  <c:v>70</c:v>
                </c:pt>
                <c:pt idx="1">
                  <c:v>298</c:v>
                </c:pt>
                <c:pt idx="2">
                  <c:v>803</c:v>
                </c:pt>
                <c:pt idx="3">
                  <c:v>90</c:v>
                </c:pt>
                <c:pt idx="4">
                  <c:v>111</c:v>
                </c:pt>
              </c:numCache>
            </c:numRef>
          </c:val>
          <c:extLst>
            <c:ext xmlns:c16="http://schemas.microsoft.com/office/drawing/2014/chart" uri="{C3380CC4-5D6E-409C-BE32-E72D297353CC}">
              <c16:uniqueId val="{00000001-2719-4BB8-963F-8F0B4E06D916}"/>
            </c:ext>
          </c:extLst>
        </c:ser>
        <c:ser>
          <c:idx val="2"/>
          <c:order val="2"/>
          <c:tx>
            <c:strRef>
              <c:f>'MSG Overview Dashboard'!$A$46</c:f>
              <c:strCache>
                <c:ptCount val="1"/>
                <c:pt idx="0">
                  <c:v>TX-C</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Dashboard'!$B$43:$F$43</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Dashboard'!$B$46:$F$46</c:f>
              <c:numCache>
                <c:formatCode>#,##0</c:formatCode>
                <c:ptCount val="5"/>
                <c:pt idx="0">
                  <c:v>3</c:v>
                </c:pt>
                <c:pt idx="1">
                  <c:v>8</c:v>
                </c:pt>
                <c:pt idx="2">
                  <c:v>12</c:v>
                </c:pt>
                <c:pt idx="3">
                  <c:v>2</c:v>
                </c:pt>
                <c:pt idx="4">
                  <c:v>3</c:v>
                </c:pt>
              </c:numCache>
            </c:numRef>
          </c:val>
          <c:extLst>
            <c:ext xmlns:c16="http://schemas.microsoft.com/office/drawing/2014/chart" uri="{C3380CC4-5D6E-409C-BE32-E72D297353CC}">
              <c16:uniqueId val="{00000002-2719-4BB8-963F-8F0B4E06D916}"/>
            </c:ext>
          </c:extLst>
        </c:ser>
        <c:ser>
          <c:idx val="3"/>
          <c:order val="3"/>
          <c:tx>
            <c:strRef>
              <c:f>'MSG Overview Dashboard'!$A$47</c:f>
              <c:strCache>
                <c:ptCount val="1"/>
                <c:pt idx="0">
                  <c:v>AR-B</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Dashboard'!$B$43:$F$43</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Dashboard'!$B$47:$F$47</c:f>
              <c:numCache>
                <c:formatCode>#,##0</c:formatCode>
                <c:ptCount val="5"/>
                <c:pt idx="0">
                  <c:v>0</c:v>
                </c:pt>
                <c:pt idx="1">
                  <c:v>68</c:v>
                </c:pt>
                <c:pt idx="2">
                  <c:v>25</c:v>
                </c:pt>
                <c:pt idx="3">
                  <c:v>1</c:v>
                </c:pt>
                <c:pt idx="4">
                  <c:v>7</c:v>
                </c:pt>
              </c:numCache>
            </c:numRef>
          </c:val>
          <c:extLst>
            <c:ext xmlns:c16="http://schemas.microsoft.com/office/drawing/2014/chart" uri="{C3380CC4-5D6E-409C-BE32-E72D297353CC}">
              <c16:uniqueId val="{00000003-2719-4BB8-963F-8F0B4E06D916}"/>
            </c:ext>
          </c:extLst>
        </c:ser>
        <c:dLbls>
          <c:showLegendKey val="0"/>
          <c:showVal val="0"/>
          <c:showCatName val="0"/>
          <c:showSerName val="0"/>
          <c:showPercent val="0"/>
          <c:showBubbleSize val="0"/>
        </c:dLbls>
        <c:gapWidth val="219"/>
        <c:overlap val="-27"/>
        <c:axId val="163103519"/>
        <c:axId val="909666911"/>
      </c:barChart>
      <c:catAx>
        <c:axId val="163103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909666911"/>
        <c:crosses val="autoZero"/>
        <c:auto val="1"/>
        <c:lblAlgn val="ctr"/>
        <c:lblOffset val="100"/>
        <c:noMultiLvlLbl val="0"/>
      </c:catAx>
      <c:valAx>
        <c:axId val="9096669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163103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PY18 Breakout of # of Gains by Type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'MSG Overview Dashboard'!$A$50</c:f>
              <c:strCache>
                <c:ptCount val="1"/>
                <c:pt idx="0">
                  <c:v>Natl-B</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Dashboard'!$B$49:$F$49</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Dashboard'!$B$50:$F$50</c:f>
              <c:numCache>
                <c:formatCode>#,##0</c:formatCode>
                <c:ptCount val="5"/>
                <c:pt idx="0">
                  <c:v>22</c:v>
                </c:pt>
                <c:pt idx="1">
                  <c:v>374</c:v>
                </c:pt>
                <c:pt idx="2">
                  <c:v>839</c:v>
                </c:pt>
                <c:pt idx="3">
                  <c:v>85</c:v>
                </c:pt>
                <c:pt idx="4">
                  <c:v>89</c:v>
                </c:pt>
              </c:numCache>
            </c:numRef>
          </c:val>
          <c:extLst>
            <c:ext xmlns:c16="http://schemas.microsoft.com/office/drawing/2014/chart" uri="{C3380CC4-5D6E-409C-BE32-E72D297353CC}">
              <c16:uniqueId val="{00000000-1D3E-453C-81D7-EDA57C52CC93}"/>
            </c:ext>
          </c:extLst>
        </c:ser>
        <c:ser>
          <c:idx val="1"/>
          <c:order val="1"/>
          <c:tx>
            <c:strRef>
              <c:f>'MSG Overview Dashboard'!$A$51</c:f>
              <c:strCache>
                <c:ptCount val="1"/>
                <c:pt idx="0">
                  <c:v>Natl-B</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Dashboard'!$B$49:$F$49</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Dashboard'!$B$51:$F$51</c:f>
              <c:numCache>
                <c:formatCode>#,##0</c:formatCode>
                <c:ptCount val="5"/>
                <c:pt idx="0">
                  <c:v>22</c:v>
                </c:pt>
                <c:pt idx="1">
                  <c:v>374</c:v>
                </c:pt>
                <c:pt idx="2">
                  <c:v>839</c:v>
                </c:pt>
                <c:pt idx="3">
                  <c:v>85</c:v>
                </c:pt>
                <c:pt idx="4">
                  <c:v>89</c:v>
                </c:pt>
              </c:numCache>
            </c:numRef>
          </c:val>
          <c:extLst>
            <c:ext xmlns:c16="http://schemas.microsoft.com/office/drawing/2014/chart" uri="{C3380CC4-5D6E-409C-BE32-E72D297353CC}">
              <c16:uniqueId val="{00000001-1D3E-453C-81D7-EDA57C52CC93}"/>
            </c:ext>
          </c:extLst>
        </c:ser>
        <c:ser>
          <c:idx val="2"/>
          <c:order val="2"/>
          <c:tx>
            <c:strRef>
              <c:f>'MSG Overview Dashboard'!$A$52</c:f>
              <c:strCache>
                <c:ptCount val="1"/>
                <c:pt idx="0">
                  <c:v>TX-C</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Dashboard'!$B$49:$F$49</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Dashboard'!$B$52:$F$52</c:f>
              <c:numCache>
                <c:formatCode>#,##0</c:formatCode>
                <c:ptCount val="5"/>
                <c:pt idx="0">
                  <c:v>37</c:v>
                </c:pt>
                <c:pt idx="1">
                  <c:v>1110</c:v>
                </c:pt>
                <c:pt idx="2">
                  <c:v>115</c:v>
                </c:pt>
                <c:pt idx="3">
                  <c:v>0</c:v>
                </c:pt>
                <c:pt idx="4">
                  <c:v>8</c:v>
                </c:pt>
              </c:numCache>
            </c:numRef>
          </c:val>
          <c:extLst>
            <c:ext xmlns:c16="http://schemas.microsoft.com/office/drawing/2014/chart" uri="{C3380CC4-5D6E-409C-BE32-E72D297353CC}">
              <c16:uniqueId val="{00000002-1D3E-453C-81D7-EDA57C52CC93}"/>
            </c:ext>
          </c:extLst>
        </c:ser>
        <c:ser>
          <c:idx val="3"/>
          <c:order val="3"/>
          <c:tx>
            <c:strRef>
              <c:f>'MSG Overview Dashboard'!$A$53</c:f>
              <c:strCache>
                <c:ptCount val="1"/>
                <c:pt idx="0">
                  <c:v>AR-B</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'MSG Overview Dashboard'!$B$49:$F$49</c:f>
              <c:strCache>
                <c:ptCount val="5"/>
                <c:pt idx="0">
                  <c:v># of Gains From EFL</c:v>
                </c:pt>
                <c:pt idx="1">
                  <c:v># of Gains From Secondary School Progress</c:v>
                </c:pt>
                <c:pt idx="2">
                  <c:v># of Gains From Post-Secondary Progress</c:v>
                </c:pt>
                <c:pt idx="3">
                  <c:v># of Gains From Meeting a Training Milestone</c:v>
                </c:pt>
                <c:pt idx="4">
                  <c:v># of Gains From Skills Progression</c:v>
                </c:pt>
              </c:strCache>
            </c:strRef>
          </c:cat>
          <c:val>
            <c:numRef>
              <c:f>'MSG Overview Dashboard'!$B$53:$F$53</c:f>
              <c:numCache>
                <c:formatCode>#,##0</c:formatCode>
                <c:ptCount val="5"/>
                <c:pt idx="0">
                  <c:v>0</c:v>
                </c:pt>
                <c:pt idx="1">
                  <c:v>54</c:v>
                </c:pt>
                <c:pt idx="2">
                  <c:v>16</c:v>
                </c:pt>
                <c:pt idx="3">
                  <c:v>0</c:v>
                </c:pt>
                <c:pt idx="4">
                  <c:v>6</c:v>
                </c:pt>
              </c:numCache>
            </c:numRef>
          </c:val>
          <c:extLst>
            <c:ext xmlns:c16="http://schemas.microsoft.com/office/drawing/2014/chart" uri="{C3380CC4-5D6E-409C-BE32-E72D297353CC}">
              <c16:uniqueId val="{00000003-1D3E-453C-81D7-EDA57C52CC93}"/>
            </c:ext>
          </c:extLst>
        </c:ser>
        <c:dLbls>
          <c:showLegendKey val="0"/>
          <c:showVal val="0"/>
          <c:showCatName val="0"/>
          <c:showSerName val="0"/>
          <c:showPercent val="0"/>
          <c:showBubbleSize val="0"/>
        </c:dLbls>
        <c:gapWidth val="219"/>
        <c:overlap val="-27"/>
        <c:axId val="163103519"/>
        <c:axId val="909666911"/>
      </c:barChart>
      <c:catAx>
        <c:axId val="163103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909666911"/>
        <c:crosses val="autoZero"/>
        <c:auto val="1"/>
        <c:lblAlgn val="ctr"/>
        <c:lblOffset val="100"/>
        <c:noMultiLvlLbl val="0"/>
      </c:catAx>
      <c:valAx>
        <c:axId val="9096669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163103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PY18 MSG by</a:t>
            </a:r>
            <a:r>
              <a:rPr lang="en-US" sz="1600" b="1" baseline="0"/>
              <a:t> </a:t>
            </a:r>
            <a:r>
              <a:rPr lang="en-US" sz="1600" b="1"/>
              <a:t>Combined Agencies with Weighted Average Combined Agency Rate and Overall National Rate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'Other Chart Source'!$A$36</c:f>
              <c:strCache>
                <c:ptCount val="1"/>
                <c:pt idx="0">
                  <c:v>PY18 MSG Rate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'Other Chart Source'!$B$35:$AE$35</c:f>
              <c:strCache>
                <c:ptCount val="30"/>
                <c:pt idx="0">
                  <c:v>IN-C</c:v>
                </c:pt>
                <c:pt idx="1">
                  <c:v>NV-C</c:v>
                </c:pt>
                <c:pt idx="2">
                  <c:v>KS-C</c:v>
                </c:pt>
                <c:pt idx="3">
                  <c:v>TX-C</c:v>
                </c:pt>
                <c:pt idx="4">
                  <c:v>MS-C</c:v>
                </c:pt>
                <c:pt idx="5">
                  <c:v>PA-C</c:v>
                </c:pt>
                <c:pt idx="6">
                  <c:v>AZ-C</c:v>
                </c:pt>
                <c:pt idx="7">
                  <c:v>PR-C</c:v>
                </c:pt>
                <c:pt idx="8">
                  <c:v>HI-C</c:v>
                </c:pt>
                <c:pt idx="9">
                  <c:v>MD-C</c:v>
                </c:pt>
                <c:pt idx="10">
                  <c:v>DC-C</c:v>
                </c:pt>
                <c:pt idx="11">
                  <c:v>TN-C</c:v>
                </c:pt>
                <c:pt idx="12">
                  <c:v>KY-C</c:v>
                </c:pt>
                <c:pt idx="13">
                  <c:v>NH-C</c:v>
                </c:pt>
                <c:pt idx="14">
                  <c:v>RI-C</c:v>
                </c:pt>
                <c:pt idx="15">
                  <c:v>AK-C</c:v>
                </c:pt>
                <c:pt idx="16">
                  <c:v>LA-C</c:v>
                </c:pt>
                <c:pt idx="17">
                  <c:v>CO-C</c:v>
                </c:pt>
                <c:pt idx="18">
                  <c:v>CA-C</c:v>
                </c:pt>
                <c:pt idx="19">
                  <c:v>GA-C</c:v>
                </c:pt>
                <c:pt idx="20">
                  <c:v>OH-C</c:v>
                </c:pt>
                <c:pt idx="21">
                  <c:v>OK-C</c:v>
                </c:pt>
                <c:pt idx="22">
                  <c:v>WY-C</c:v>
                </c:pt>
                <c:pt idx="23">
                  <c:v>AL-C</c:v>
                </c:pt>
                <c:pt idx="24">
                  <c:v>WI-C</c:v>
                </c:pt>
                <c:pt idx="25">
                  <c:v>MT-C</c:v>
                </c:pt>
                <c:pt idx="26">
                  <c:v>IL-C</c:v>
                </c:pt>
                <c:pt idx="27">
                  <c:v>UT-C</c:v>
                </c:pt>
                <c:pt idx="28">
                  <c:v>ND-C</c:v>
                </c:pt>
                <c:pt idx="29">
                  <c:v>WV-C</c:v>
                </c:pt>
              </c:strCache>
            </c:strRef>
          </c:cat>
          <c:val>
            <c:numRef>
              <c:f>'Other Chart Source'!$B$36:$AE$36</c:f>
              <c:numCache>
                <c:formatCode>0.0%</c:formatCode>
                <c:ptCount val="30"/>
                <c:pt idx="0">
                  <c:v>5.0200000000000002E-2</c:v>
                </c:pt>
                <c:pt idx="1">
                  <c:v>5.8700000000000002E-2</c:v>
                </c:pt>
                <c:pt idx="2">
                  <c:v>6.25E-2</c:v>
                </c:pt>
                <c:pt idx="3">
                  <c:v>8.1199999999999994E-2</c:v>
                </c:pt>
                <c:pt idx="4">
                  <c:v>8.6699999999999999E-2</c:v>
                </c:pt>
                <c:pt idx="5">
                  <c:v>0.1172</c:v>
                </c:pt>
                <c:pt idx="6">
                  <c:v>0.1196</c:v>
                </c:pt>
                <c:pt idx="7">
                  <c:v>0.12820000000000001</c:v>
                </c:pt>
                <c:pt idx="8">
                  <c:v>0.12970000000000001</c:v>
                </c:pt>
                <c:pt idx="9">
                  <c:v>0.13500000000000001</c:v>
                </c:pt>
                <c:pt idx="10">
                  <c:v>0.1384</c:v>
                </c:pt>
                <c:pt idx="11">
                  <c:v>0.1512</c:v>
                </c:pt>
                <c:pt idx="12">
                  <c:v>0.16239999999999999</c:v>
                </c:pt>
                <c:pt idx="13">
                  <c:v>0.16839999999999999</c:v>
                </c:pt>
                <c:pt idx="14">
                  <c:v>0.17599999999999999</c:v>
                </c:pt>
                <c:pt idx="15">
                  <c:v>0.21099999999999999</c:v>
                </c:pt>
                <c:pt idx="16">
                  <c:v>0.21160000000000001</c:v>
                </c:pt>
                <c:pt idx="17">
                  <c:v>0.21260000000000001</c:v>
                </c:pt>
                <c:pt idx="18">
                  <c:v>0.2369</c:v>
                </c:pt>
                <c:pt idx="19">
                  <c:v>0.23960000000000001</c:v>
                </c:pt>
                <c:pt idx="20">
                  <c:v>0.24390000000000001</c:v>
                </c:pt>
                <c:pt idx="21">
                  <c:v>0.2727</c:v>
                </c:pt>
                <c:pt idx="22">
                  <c:v>0.3</c:v>
                </c:pt>
                <c:pt idx="23">
                  <c:v>0.36899999999999999</c:v>
                </c:pt>
                <c:pt idx="24">
                  <c:v>0.41510000000000002</c:v>
                </c:pt>
                <c:pt idx="25">
                  <c:v>0.42899999999999999</c:v>
                </c:pt>
                <c:pt idx="26">
                  <c:v>0.50729999999999997</c:v>
                </c:pt>
                <c:pt idx="27">
                  <c:v>0.51229999999999998</c:v>
                </c:pt>
                <c:pt idx="28">
                  <c:v>0.55700000000000005</c:v>
                </c:pt>
                <c:pt idx="29">
                  <c:v>0.56759999999999999</c:v>
                </c:pt>
              </c:numCache>
            </c:numRef>
          </c:val>
          <c:extLst>
            <c:ext xmlns:c16="http://schemas.microsoft.com/office/drawing/2014/chart" uri="{C3380CC4-5D6E-409C-BE32-E72D297353CC}">
              <c16:uniqueId val="{00000000-6A5D-429B-A0AC-3D33BF48BBA7}"/>
            </c:ext>
          </c:extLst>
        </c:ser>
        <c:dLbls>
          <c:showLegendKey val="0"/>
          <c:showVal val="0"/>
          <c:showCatName val="0"/>
          <c:showSerName val="0"/>
          <c:showPercent val="0"/>
          <c:showBubbleSize val="0"/>
        </c:dLbls>
        <c:gapWidth val="219"/>
        <c:overlap val="-27"/>
        <c:axId val="632709151"/>
        <c:axId val="902108191"/>
      </c:barChart>
      <c:lineChart>
        <c:grouping val="standard"/>
        <c:varyColors val="0"/>
        <c:ser>
          <c:idx val="1"/>
          <c:order val="1"/>
          <c:tx>
            <c:strRef>
              <c:f>'Other Chart Source'!$A$37</c:f>
              <c:strCache>
                <c:ptCount val="1"/>
                <c:pt idx="0">
                  <c:v>Natl-C</c:v>
                </c:pt>
              </c:strCache>
            </c:strRef>
          </c:tx>
          <c:spPr>
            <a:ln w="28575" cap="rnd">
              <a:solidFill>
                <a:schemeClr val="accent2"/>
              </a:solidFill>
              <a:round/>
            </a:ln>
            <a:effectLst/>
          </c:spPr>
          <c:marker>
            <c:symbol val="none"/>
          </c:marker>
          <c:cat>
            <c:strRef>
              <c:f>'Other Chart Source'!$B$35:$AE$35</c:f>
              <c:strCache>
                <c:ptCount val="30"/>
                <c:pt idx="0">
                  <c:v>IN-C</c:v>
                </c:pt>
                <c:pt idx="1">
                  <c:v>NV-C</c:v>
                </c:pt>
                <c:pt idx="2">
                  <c:v>KS-C</c:v>
                </c:pt>
                <c:pt idx="3">
                  <c:v>TX-C</c:v>
                </c:pt>
                <c:pt idx="4">
                  <c:v>MS-C</c:v>
                </c:pt>
                <c:pt idx="5">
                  <c:v>PA-C</c:v>
                </c:pt>
                <c:pt idx="6">
                  <c:v>AZ-C</c:v>
                </c:pt>
                <c:pt idx="7">
                  <c:v>PR-C</c:v>
                </c:pt>
                <c:pt idx="8">
                  <c:v>HI-C</c:v>
                </c:pt>
                <c:pt idx="9">
                  <c:v>MD-C</c:v>
                </c:pt>
                <c:pt idx="10">
                  <c:v>DC-C</c:v>
                </c:pt>
                <c:pt idx="11">
                  <c:v>TN-C</c:v>
                </c:pt>
                <c:pt idx="12">
                  <c:v>KY-C</c:v>
                </c:pt>
                <c:pt idx="13">
                  <c:v>NH-C</c:v>
                </c:pt>
                <c:pt idx="14">
                  <c:v>RI-C</c:v>
                </c:pt>
                <c:pt idx="15">
                  <c:v>AK-C</c:v>
                </c:pt>
                <c:pt idx="16">
                  <c:v>LA-C</c:v>
                </c:pt>
                <c:pt idx="17">
                  <c:v>CO-C</c:v>
                </c:pt>
                <c:pt idx="18">
                  <c:v>CA-C</c:v>
                </c:pt>
                <c:pt idx="19">
                  <c:v>GA-C</c:v>
                </c:pt>
                <c:pt idx="20">
                  <c:v>OH-C</c:v>
                </c:pt>
                <c:pt idx="21">
                  <c:v>OK-C</c:v>
                </c:pt>
                <c:pt idx="22">
                  <c:v>WY-C</c:v>
                </c:pt>
                <c:pt idx="23">
                  <c:v>AL-C</c:v>
                </c:pt>
                <c:pt idx="24">
                  <c:v>WI-C</c:v>
                </c:pt>
                <c:pt idx="25">
                  <c:v>MT-C</c:v>
                </c:pt>
                <c:pt idx="26">
                  <c:v>IL-C</c:v>
                </c:pt>
                <c:pt idx="27">
                  <c:v>UT-C</c:v>
                </c:pt>
                <c:pt idx="28">
                  <c:v>ND-C</c:v>
                </c:pt>
                <c:pt idx="29">
                  <c:v>WV-C</c:v>
                </c:pt>
              </c:strCache>
            </c:strRef>
          </c:cat>
          <c:val>
            <c:numRef>
              <c:f>'Other Chart Source'!$B$37:$AE$37</c:f>
              <c:numCache>
                <c:formatCode>0.0%</c:formatCode>
                <c:ptCount val="30"/>
                <c:pt idx="0">
                  <c:v>0.22133487077647998</c:v>
                </c:pt>
                <c:pt idx="1">
                  <c:v>0.22133487077647998</c:v>
                </c:pt>
                <c:pt idx="2">
                  <c:v>0.22133487077647998</c:v>
                </c:pt>
                <c:pt idx="3">
                  <c:v>0.22133487077647998</c:v>
                </c:pt>
                <c:pt idx="4">
                  <c:v>0.22133487077647998</c:v>
                </c:pt>
                <c:pt idx="5">
                  <c:v>0.22133487077647998</c:v>
                </c:pt>
                <c:pt idx="6">
                  <c:v>0.22133487077647998</c:v>
                </c:pt>
                <c:pt idx="7">
                  <c:v>0.22133487077647998</c:v>
                </c:pt>
                <c:pt idx="8">
                  <c:v>0.22133487077647998</c:v>
                </c:pt>
                <c:pt idx="9">
                  <c:v>0.22133487077647998</c:v>
                </c:pt>
                <c:pt idx="10">
                  <c:v>0.22133487077647998</c:v>
                </c:pt>
                <c:pt idx="11">
                  <c:v>0.22133487077647998</c:v>
                </c:pt>
                <c:pt idx="12">
                  <c:v>0.22133487077647998</c:v>
                </c:pt>
                <c:pt idx="13">
                  <c:v>0.22133487077647998</c:v>
                </c:pt>
                <c:pt idx="14">
                  <c:v>0.22133487077647998</c:v>
                </c:pt>
                <c:pt idx="15">
                  <c:v>0.22133487077647998</c:v>
                </c:pt>
                <c:pt idx="16">
                  <c:v>0.22133487077647998</c:v>
                </c:pt>
                <c:pt idx="17">
                  <c:v>0.22133487077647998</c:v>
                </c:pt>
                <c:pt idx="18">
                  <c:v>0.22133487077647998</c:v>
                </c:pt>
                <c:pt idx="19">
                  <c:v>0.22133487077647998</c:v>
                </c:pt>
                <c:pt idx="20">
                  <c:v>0.22133487077647998</c:v>
                </c:pt>
                <c:pt idx="21">
                  <c:v>0.22133487077647998</c:v>
                </c:pt>
                <c:pt idx="22">
                  <c:v>0.22133487077647998</c:v>
                </c:pt>
                <c:pt idx="23">
                  <c:v>0.22133487077647998</c:v>
                </c:pt>
                <c:pt idx="24">
                  <c:v>0.22133487077647998</c:v>
                </c:pt>
                <c:pt idx="25">
                  <c:v>0.22133487077647998</c:v>
                </c:pt>
                <c:pt idx="26">
                  <c:v>0.22133487077647998</c:v>
                </c:pt>
                <c:pt idx="27">
                  <c:v>0.22133487077647998</c:v>
                </c:pt>
                <c:pt idx="28">
                  <c:v>0.22133487077647998</c:v>
                </c:pt>
                <c:pt idx="29">
                  <c:v>0.22133487077647998</c:v>
                </c:pt>
              </c:numCache>
            </c:numRef>
          </c:val>
          <c:smooth val="0"/>
          <c:extLst>
            <c:ext xmlns:c16="http://schemas.microsoft.com/office/drawing/2014/chart" uri="{C3380CC4-5D6E-409C-BE32-E72D297353CC}">
              <c16:uniqueId val="{00000001-6A5D-429B-A0AC-3D33BF48BBA7}"/>
            </c:ext>
          </c:extLst>
        </c:ser>
        <c:ser>
          <c:idx val="2"/>
          <c:order val="2"/>
          <c:tx>
            <c:strRef>
              <c:f>'Other Chart Source'!$A$38</c:f>
              <c:strCache>
                <c:ptCount val="1"/>
                <c:pt idx="0">
                  <c:v>National</c:v>
                </c:pt>
              </c:strCache>
            </c:strRef>
          </c:tx>
          <c:spPr>
            <a:ln w="28575" cap="rnd">
              <a:solidFill>
                <a:schemeClr val="accent3"/>
              </a:solidFill>
              <a:round/>
            </a:ln>
            <a:effectLst/>
          </c:spPr>
          <c:marker>
            <c:symbol val="none"/>
          </c:marker>
          <c:cat>
            <c:strRef>
              <c:f>'Other Chart Source'!$B$35:$AE$35</c:f>
              <c:strCache>
                <c:ptCount val="30"/>
                <c:pt idx="0">
                  <c:v>IN-C</c:v>
                </c:pt>
                <c:pt idx="1">
                  <c:v>NV-C</c:v>
                </c:pt>
                <c:pt idx="2">
                  <c:v>KS-C</c:v>
                </c:pt>
                <c:pt idx="3">
                  <c:v>TX-C</c:v>
                </c:pt>
                <c:pt idx="4">
                  <c:v>MS-C</c:v>
                </c:pt>
                <c:pt idx="5">
                  <c:v>PA-C</c:v>
                </c:pt>
                <c:pt idx="6">
                  <c:v>AZ-C</c:v>
                </c:pt>
                <c:pt idx="7">
                  <c:v>PR-C</c:v>
                </c:pt>
                <c:pt idx="8">
                  <c:v>HI-C</c:v>
                </c:pt>
                <c:pt idx="9">
                  <c:v>MD-C</c:v>
                </c:pt>
                <c:pt idx="10">
                  <c:v>DC-C</c:v>
                </c:pt>
                <c:pt idx="11">
                  <c:v>TN-C</c:v>
                </c:pt>
                <c:pt idx="12">
                  <c:v>KY-C</c:v>
                </c:pt>
                <c:pt idx="13">
                  <c:v>NH-C</c:v>
                </c:pt>
                <c:pt idx="14">
                  <c:v>RI-C</c:v>
                </c:pt>
                <c:pt idx="15">
                  <c:v>AK-C</c:v>
                </c:pt>
                <c:pt idx="16">
                  <c:v>LA-C</c:v>
                </c:pt>
                <c:pt idx="17">
                  <c:v>CO-C</c:v>
                </c:pt>
                <c:pt idx="18">
                  <c:v>CA-C</c:v>
                </c:pt>
                <c:pt idx="19">
                  <c:v>GA-C</c:v>
                </c:pt>
                <c:pt idx="20">
                  <c:v>OH-C</c:v>
                </c:pt>
                <c:pt idx="21">
                  <c:v>OK-C</c:v>
                </c:pt>
                <c:pt idx="22">
                  <c:v>WY-C</c:v>
                </c:pt>
                <c:pt idx="23">
                  <c:v>AL-C</c:v>
                </c:pt>
                <c:pt idx="24">
                  <c:v>WI-C</c:v>
                </c:pt>
                <c:pt idx="25">
                  <c:v>MT-C</c:v>
                </c:pt>
                <c:pt idx="26">
                  <c:v>IL-C</c:v>
                </c:pt>
                <c:pt idx="27">
                  <c:v>UT-C</c:v>
                </c:pt>
                <c:pt idx="28">
                  <c:v>ND-C</c:v>
                </c:pt>
                <c:pt idx="29">
                  <c:v>WV-C</c:v>
                </c:pt>
              </c:strCache>
            </c:strRef>
          </c:cat>
          <c:val>
            <c:numRef>
              <c:f>'Other Chart Source'!$B$38:$AE$38</c:f>
              <c:numCache>
                <c:formatCode>0.0%</c:formatCode>
                <c:ptCount val="30"/>
                <c:pt idx="0">
                  <c:v>0.23430000000000001</c:v>
                </c:pt>
                <c:pt idx="1">
                  <c:v>0.23430000000000001</c:v>
                </c:pt>
                <c:pt idx="2">
                  <c:v>0.23430000000000001</c:v>
                </c:pt>
                <c:pt idx="3">
                  <c:v>0.23430000000000001</c:v>
                </c:pt>
                <c:pt idx="4">
                  <c:v>0.23430000000000001</c:v>
                </c:pt>
                <c:pt idx="5">
                  <c:v>0.23430000000000001</c:v>
                </c:pt>
                <c:pt idx="6">
                  <c:v>0.23430000000000001</c:v>
                </c:pt>
                <c:pt idx="7">
                  <c:v>0.23430000000000001</c:v>
                </c:pt>
                <c:pt idx="8">
                  <c:v>0.23430000000000001</c:v>
                </c:pt>
                <c:pt idx="9">
                  <c:v>0.23430000000000001</c:v>
                </c:pt>
                <c:pt idx="10">
                  <c:v>0.23430000000000001</c:v>
                </c:pt>
                <c:pt idx="11">
                  <c:v>0.23430000000000001</c:v>
                </c:pt>
                <c:pt idx="12">
                  <c:v>0.23430000000000001</c:v>
                </c:pt>
                <c:pt idx="13">
                  <c:v>0.23430000000000001</c:v>
                </c:pt>
                <c:pt idx="14">
                  <c:v>0.23430000000000001</c:v>
                </c:pt>
                <c:pt idx="15">
                  <c:v>0.23430000000000001</c:v>
                </c:pt>
                <c:pt idx="16">
                  <c:v>0.23430000000000001</c:v>
                </c:pt>
                <c:pt idx="17">
                  <c:v>0.23430000000000001</c:v>
                </c:pt>
                <c:pt idx="18">
                  <c:v>0.23430000000000001</c:v>
                </c:pt>
                <c:pt idx="19">
                  <c:v>0.23430000000000001</c:v>
                </c:pt>
                <c:pt idx="20">
                  <c:v>0.23430000000000001</c:v>
                </c:pt>
                <c:pt idx="21">
                  <c:v>0.23430000000000001</c:v>
                </c:pt>
                <c:pt idx="22">
                  <c:v>0.23430000000000001</c:v>
                </c:pt>
                <c:pt idx="23">
                  <c:v>0.23430000000000001</c:v>
                </c:pt>
                <c:pt idx="24">
                  <c:v>0.23430000000000001</c:v>
                </c:pt>
                <c:pt idx="25">
                  <c:v>0.23430000000000001</c:v>
                </c:pt>
                <c:pt idx="26">
                  <c:v>0.23430000000000001</c:v>
                </c:pt>
                <c:pt idx="27">
                  <c:v>0.23430000000000001</c:v>
                </c:pt>
                <c:pt idx="28">
                  <c:v>0.23430000000000001</c:v>
                </c:pt>
                <c:pt idx="29">
                  <c:v>0.23430000000000001</c:v>
                </c:pt>
              </c:numCache>
            </c:numRef>
          </c:val>
          <c:smooth val="0"/>
          <c:extLst>
            <c:ext xmlns:c16="http://schemas.microsoft.com/office/drawing/2014/chart" uri="{C3380CC4-5D6E-409C-BE32-E72D297353CC}">
              <c16:uniqueId val="{00000002-6A5D-429B-A0AC-3D33BF48BBA7}"/>
            </c:ext>
          </c:extLst>
        </c:ser>
        <c:dLbls>
          <c:showLegendKey val="0"/>
          <c:showVal val="0"/>
          <c:showCatName val="0"/>
          <c:showSerName val="0"/>
          <c:showPercent val="0"/>
          <c:showBubbleSize val="0"/>
        </c:dLbls>
        <c:marker val="1"/>
        <c:smooth val="0"/>
        <c:axId val="632709151"/>
        <c:axId val="902108191"/>
      </c:lineChart>
      <c:catAx>
        <c:axId val="63270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902108191"/>
        <c:crosses val="autoZero"/>
        <c:auto val="1"/>
        <c:lblAlgn val="ctr"/>
        <c:lblOffset val="100"/>
        <c:noMultiLvlLbl val="0"/>
      </c:catAx>
      <c:valAx>
        <c:axId val="9021081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63270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PY18 MSG</a:t>
            </a:r>
            <a:r>
              <a:rPr lang="en-US" sz="1600" b="1" baseline="0"/>
              <a:t> by </a:t>
            </a:r>
            <a:r>
              <a:rPr lang="en-US" sz="1600" b="1"/>
              <a:t>Blind Agencies with Weighted Average Blind Agency Rate and Overall National Rate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4.5187940183580293E-2"/>
          <c:y val="6.1798474194624579E-2"/>
          <c:w val="0.945296180192297"/>
          <c:h val="0.85390620772659198"/>
        </c:manualLayout>
      </c:layout>
      <c:barChart>
        <c:barDir val="col"/>
        <c:grouping val="clustered"/>
        <c:varyColors val="0"/>
        <c:ser>
          <c:idx val="0"/>
          <c:order val="0"/>
          <c:tx>
            <c:strRef>
              <c:f>'Other Chart Source'!$A$42</c:f>
              <c:strCache>
                <c:ptCount val="1"/>
                <c:pt idx="0">
                  <c:v>PY18 MSG Rate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'Other Chart Source'!$B$41:$W$41</c:f>
              <c:strCache>
                <c:ptCount val="22"/>
                <c:pt idx="0">
                  <c:v>SC-B</c:v>
                </c:pt>
                <c:pt idx="1">
                  <c:v>FL-B</c:v>
                </c:pt>
                <c:pt idx="2">
                  <c:v>WA-B</c:v>
                </c:pt>
                <c:pt idx="3">
                  <c:v>MA-B</c:v>
                </c:pt>
                <c:pt idx="4">
                  <c:v>NC-B</c:v>
                </c:pt>
                <c:pt idx="5">
                  <c:v>NJ-B</c:v>
                </c:pt>
                <c:pt idx="6">
                  <c:v>DE-B</c:v>
                </c:pt>
                <c:pt idx="7">
                  <c:v>ID-B</c:v>
                </c:pt>
                <c:pt idx="8">
                  <c:v>NM-B</c:v>
                </c:pt>
                <c:pt idx="9">
                  <c:v>MN-B</c:v>
                </c:pt>
                <c:pt idx="10">
                  <c:v>NY-B</c:v>
                </c:pt>
                <c:pt idx="11">
                  <c:v>MI-B</c:v>
                </c:pt>
                <c:pt idx="12">
                  <c:v>SD-B</c:v>
                </c:pt>
                <c:pt idx="13">
                  <c:v>OR-B</c:v>
                </c:pt>
                <c:pt idx="14">
                  <c:v>MO-B</c:v>
                </c:pt>
                <c:pt idx="15">
                  <c:v>CT-B</c:v>
                </c:pt>
                <c:pt idx="16">
                  <c:v>ME-B</c:v>
                </c:pt>
                <c:pt idx="17">
                  <c:v>VA-B</c:v>
                </c:pt>
                <c:pt idx="18">
                  <c:v>AR-B</c:v>
                </c:pt>
                <c:pt idx="19">
                  <c:v>NE-B</c:v>
                </c:pt>
                <c:pt idx="20">
                  <c:v>IA-B</c:v>
                </c:pt>
                <c:pt idx="21">
                  <c:v>VT-B</c:v>
                </c:pt>
              </c:strCache>
            </c:strRef>
          </c:cat>
          <c:val>
            <c:numRef>
              <c:f>'Other Chart Source'!$B$42:$W$42</c:f>
              <c:numCache>
                <c:formatCode>0.0%</c:formatCode>
                <c:ptCount val="22"/>
                <c:pt idx="0">
                  <c:v>3.9600000000000003E-2</c:v>
                </c:pt>
                <c:pt idx="1">
                  <c:v>9.1800000000000007E-2</c:v>
                </c:pt>
                <c:pt idx="2">
                  <c:v>0.1172</c:v>
                </c:pt>
                <c:pt idx="3">
                  <c:v>0.1467</c:v>
                </c:pt>
                <c:pt idx="4">
                  <c:v>0.1822</c:v>
                </c:pt>
                <c:pt idx="5">
                  <c:v>0.19439999999999999</c:v>
                </c:pt>
                <c:pt idx="6">
                  <c:v>0.2</c:v>
                </c:pt>
                <c:pt idx="7">
                  <c:v>0.23730000000000001</c:v>
                </c:pt>
                <c:pt idx="8">
                  <c:v>0.28649999999999998</c:v>
                </c:pt>
                <c:pt idx="9">
                  <c:v>0.3165</c:v>
                </c:pt>
                <c:pt idx="10">
                  <c:v>0.31900000000000001</c:v>
                </c:pt>
                <c:pt idx="11">
                  <c:v>0.38350000000000001</c:v>
                </c:pt>
                <c:pt idx="12">
                  <c:v>0.3836</c:v>
                </c:pt>
                <c:pt idx="13">
                  <c:v>0.46150000000000002</c:v>
                </c:pt>
                <c:pt idx="14">
                  <c:v>0.49459999999999998</c:v>
                </c:pt>
                <c:pt idx="15">
                  <c:v>0.5</c:v>
                </c:pt>
                <c:pt idx="16">
                  <c:v>0.52539999999999998</c:v>
                </c:pt>
                <c:pt idx="17">
                  <c:v>0.52980000000000005</c:v>
                </c:pt>
                <c:pt idx="18">
                  <c:v>0.5474</c:v>
                </c:pt>
                <c:pt idx="19">
                  <c:v>0.55740000000000001</c:v>
                </c:pt>
                <c:pt idx="20">
                  <c:v>0.58819999999999995</c:v>
                </c:pt>
                <c:pt idx="21">
                  <c:v>0.71699999999999997</c:v>
                </c:pt>
              </c:numCache>
            </c:numRef>
          </c:val>
          <c:extLst>
            <c:ext xmlns:c16="http://schemas.microsoft.com/office/drawing/2014/chart" uri="{C3380CC4-5D6E-409C-BE32-E72D297353CC}">
              <c16:uniqueId val="{00000000-3FBA-43BA-8A98-341F1438874C}"/>
            </c:ext>
          </c:extLst>
        </c:ser>
        <c:dLbls>
          <c:showLegendKey val="0"/>
          <c:showVal val="0"/>
          <c:showCatName val="0"/>
          <c:showSerName val="0"/>
          <c:showPercent val="0"/>
          <c:showBubbleSize val="0"/>
        </c:dLbls>
        <c:gapWidth val="219"/>
        <c:overlap val="-27"/>
        <c:axId val="632709151"/>
        <c:axId val="902108191"/>
      </c:barChart>
      <c:lineChart>
        <c:grouping val="standard"/>
        <c:varyColors val="0"/>
        <c:ser>
          <c:idx val="1"/>
          <c:order val="1"/>
          <c:tx>
            <c:strRef>
              <c:f>'Other Chart Source'!$A$43</c:f>
              <c:strCache>
                <c:ptCount val="1"/>
                <c:pt idx="0">
                  <c:v>Natl-B</c:v>
                </c:pt>
              </c:strCache>
            </c:strRef>
          </c:tx>
          <c:spPr>
            <a:ln w="28575" cap="rnd">
              <a:solidFill>
                <a:schemeClr val="accent2"/>
              </a:solidFill>
              <a:round/>
            </a:ln>
            <a:effectLst/>
          </c:spPr>
          <c:marker>
            <c:symbol val="none"/>
          </c:marker>
          <c:cat>
            <c:strRef>
              <c:f>'Other Chart Source'!$B$41:$W$41</c:f>
              <c:strCache>
                <c:ptCount val="22"/>
                <c:pt idx="0">
                  <c:v>SC-B</c:v>
                </c:pt>
                <c:pt idx="1">
                  <c:v>FL-B</c:v>
                </c:pt>
                <c:pt idx="2">
                  <c:v>WA-B</c:v>
                </c:pt>
                <c:pt idx="3">
                  <c:v>MA-B</c:v>
                </c:pt>
                <c:pt idx="4">
                  <c:v>NC-B</c:v>
                </c:pt>
                <c:pt idx="5">
                  <c:v>NJ-B</c:v>
                </c:pt>
                <c:pt idx="6">
                  <c:v>DE-B</c:v>
                </c:pt>
                <c:pt idx="7">
                  <c:v>ID-B</c:v>
                </c:pt>
                <c:pt idx="8">
                  <c:v>NM-B</c:v>
                </c:pt>
                <c:pt idx="9">
                  <c:v>MN-B</c:v>
                </c:pt>
                <c:pt idx="10">
                  <c:v>NY-B</c:v>
                </c:pt>
                <c:pt idx="11">
                  <c:v>MI-B</c:v>
                </c:pt>
                <c:pt idx="12">
                  <c:v>SD-B</c:v>
                </c:pt>
                <c:pt idx="13">
                  <c:v>OR-B</c:v>
                </c:pt>
                <c:pt idx="14">
                  <c:v>MO-B</c:v>
                </c:pt>
                <c:pt idx="15">
                  <c:v>CT-B</c:v>
                </c:pt>
                <c:pt idx="16">
                  <c:v>ME-B</c:v>
                </c:pt>
                <c:pt idx="17">
                  <c:v>VA-B</c:v>
                </c:pt>
                <c:pt idx="18">
                  <c:v>AR-B</c:v>
                </c:pt>
                <c:pt idx="19">
                  <c:v>NE-B</c:v>
                </c:pt>
                <c:pt idx="20">
                  <c:v>IA-B</c:v>
                </c:pt>
                <c:pt idx="21">
                  <c:v>VT-B</c:v>
                </c:pt>
              </c:strCache>
            </c:strRef>
          </c:cat>
          <c:val>
            <c:numRef>
              <c:f>'Other Chart Source'!$B$43:$W$43</c:f>
              <c:numCache>
                <c:formatCode>0.0%</c:formatCode>
                <c:ptCount val="22"/>
                <c:pt idx="0">
                  <c:v>0.28460207612456745</c:v>
                </c:pt>
                <c:pt idx="1">
                  <c:v>0.28460207612456745</c:v>
                </c:pt>
                <c:pt idx="2">
                  <c:v>0.28460207612456745</c:v>
                </c:pt>
                <c:pt idx="3">
                  <c:v>0.28460207612456745</c:v>
                </c:pt>
                <c:pt idx="4">
                  <c:v>0.28460207612456745</c:v>
                </c:pt>
                <c:pt idx="5">
                  <c:v>0.28460207612456745</c:v>
                </c:pt>
                <c:pt idx="6">
                  <c:v>0.28460207612456745</c:v>
                </c:pt>
                <c:pt idx="7">
                  <c:v>0.28460207612456745</c:v>
                </c:pt>
                <c:pt idx="8">
                  <c:v>0.28460207612456745</c:v>
                </c:pt>
                <c:pt idx="9">
                  <c:v>0.28460207612456745</c:v>
                </c:pt>
                <c:pt idx="10">
                  <c:v>0.28460207612456745</c:v>
                </c:pt>
                <c:pt idx="11">
                  <c:v>0.28460207612456745</c:v>
                </c:pt>
                <c:pt idx="12">
                  <c:v>0.28460207612456745</c:v>
                </c:pt>
                <c:pt idx="13">
                  <c:v>0.28460207612456745</c:v>
                </c:pt>
                <c:pt idx="14">
                  <c:v>0.28460207612456745</c:v>
                </c:pt>
                <c:pt idx="15">
                  <c:v>0.28460207612456745</c:v>
                </c:pt>
                <c:pt idx="16">
                  <c:v>0.28460207612456745</c:v>
                </c:pt>
                <c:pt idx="17">
                  <c:v>0.28460207612456745</c:v>
                </c:pt>
                <c:pt idx="18">
                  <c:v>0.28460207612456745</c:v>
                </c:pt>
                <c:pt idx="19">
                  <c:v>0.28460207612456745</c:v>
                </c:pt>
                <c:pt idx="20">
                  <c:v>0.28460207612456745</c:v>
                </c:pt>
                <c:pt idx="21">
                  <c:v>0.28460207612456745</c:v>
                </c:pt>
              </c:numCache>
            </c:numRef>
          </c:val>
          <c:smooth val="0"/>
          <c:extLst>
            <c:ext xmlns:c16="http://schemas.microsoft.com/office/drawing/2014/chart" uri="{C3380CC4-5D6E-409C-BE32-E72D297353CC}">
              <c16:uniqueId val="{00000001-3FBA-43BA-8A98-341F1438874C}"/>
            </c:ext>
          </c:extLst>
        </c:ser>
        <c:ser>
          <c:idx val="2"/>
          <c:order val="2"/>
          <c:tx>
            <c:strRef>
              <c:f>'Other Chart Source'!$A$44</c:f>
              <c:strCache>
                <c:ptCount val="1"/>
                <c:pt idx="0">
                  <c:v>National</c:v>
                </c:pt>
              </c:strCache>
            </c:strRef>
          </c:tx>
          <c:spPr>
            <a:ln w="28575" cap="rnd">
              <a:solidFill>
                <a:schemeClr val="accent3"/>
              </a:solidFill>
              <a:round/>
            </a:ln>
            <a:effectLst/>
          </c:spPr>
          <c:marker>
            <c:symbol val="none"/>
          </c:marker>
          <c:cat>
            <c:strRef>
              <c:f>'Other Chart Source'!$B$41:$W$41</c:f>
              <c:strCache>
                <c:ptCount val="22"/>
                <c:pt idx="0">
                  <c:v>SC-B</c:v>
                </c:pt>
                <c:pt idx="1">
                  <c:v>FL-B</c:v>
                </c:pt>
                <c:pt idx="2">
                  <c:v>WA-B</c:v>
                </c:pt>
                <c:pt idx="3">
                  <c:v>MA-B</c:v>
                </c:pt>
                <c:pt idx="4">
                  <c:v>NC-B</c:v>
                </c:pt>
                <c:pt idx="5">
                  <c:v>NJ-B</c:v>
                </c:pt>
                <c:pt idx="6">
                  <c:v>DE-B</c:v>
                </c:pt>
                <c:pt idx="7">
                  <c:v>ID-B</c:v>
                </c:pt>
                <c:pt idx="8">
                  <c:v>NM-B</c:v>
                </c:pt>
                <c:pt idx="9">
                  <c:v>MN-B</c:v>
                </c:pt>
                <c:pt idx="10">
                  <c:v>NY-B</c:v>
                </c:pt>
                <c:pt idx="11">
                  <c:v>MI-B</c:v>
                </c:pt>
                <c:pt idx="12">
                  <c:v>SD-B</c:v>
                </c:pt>
                <c:pt idx="13">
                  <c:v>OR-B</c:v>
                </c:pt>
                <c:pt idx="14">
                  <c:v>MO-B</c:v>
                </c:pt>
                <c:pt idx="15">
                  <c:v>CT-B</c:v>
                </c:pt>
                <c:pt idx="16">
                  <c:v>ME-B</c:v>
                </c:pt>
                <c:pt idx="17">
                  <c:v>VA-B</c:v>
                </c:pt>
                <c:pt idx="18">
                  <c:v>AR-B</c:v>
                </c:pt>
                <c:pt idx="19">
                  <c:v>NE-B</c:v>
                </c:pt>
                <c:pt idx="20">
                  <c:v>IA-B</c:v>
                </c:pt>
                <c:pt idx="21">
                  <c:v>VT-B</c:v>
                </c:pt>
              </c:strCache>
            </c:strRef>
          </c:cat>
          <c:val>
            <c:numRef>
              <c:f>'Other Chart Source'!$B$44:$W$44</c:f>
              <c:numCache>
                <c:formatCode>0.0%</c:formatCode>
                <c:ptCount val="22"/>
                <c:pt idx="0">
                  <c:v>0.23430000000000001</c:v>
                </c:pt>
                <c:pt idx="1">
                  <c:v>0.23430000000000001</c:v>
                </c:pt>
                <c:pt idx="2">
                  <c:v>0.23430000000000001</c:v>
                </c:pt>
                <c:pt idx="3">
                  <c:v>0.23430000000000001</c:v>
                </c:pt>
                <c:pt idx="4">
                  <c:v>0.23430000000000001</c:v>
                </c:pt>
                <c:pt idx="5">
                  <c:v>0.23430000000000001</c:v>
                </c:pt>
                <c:pt idx="6">
                  <c:v>0.23430000000000001</c:v>
                </c:pt>
                <c:pt idx="7">
                  <c:v>0.23430000000000001</c:v>
                </c:pt>
                <c:pt idx="8">
                  <c:v>0.23430000000000001</c:v>
                </c:pt>
                <c:pt idx="9">
                  <c:v>0.23430000000000001</c:v>
                </c:pt>
                <c:pt idx="10">
                  <c:v>0.23430000000000001</c:v>
                </c:pt>
                <c:pt idx="11">
                  <c:v>0.23430000000000001</c:v>
                </c:pt>
                <c:pt idx="12">
                  <c:v>0.23430000000000001</c:v>
                </c:pt>
                <c:pt idx="13">
                  <c:v>0.23430000000000001</c:v>
                </c:pt>
                <c:pt idx="14">
                  <c:v>0.23430000000000001</c:v>
                </c:pt>
                <c:pt idx="15">
                  <c:v>0.23430000000000001</c:v>
                </c:pt>
                <c:pt idx="16">
                  <c:v>0.23430000000000001</c:v>
                </c:pt>
                <c:pt idx="17">
                  <c:v>0.23430000000000001</c:v>
                </c:pt>
                <c:pt idx="18">
                  <c:v>0.23430000000000001</c:v>
                </c:pt>
                <c:pt idx="19">
                  <c:v>0.23430000000000001</c:v>
                </c:pt>
                <c:pt idx="20">
                  <c:v>0.23430000000000001</c:v>
                </c:pt>
                <c:pt idx="21">
                  <c:v>0.23430000000000001</c:v>
                </c:pt>
              </c:numCache>
            </c:numRef>
          </c:val>
          <c:smooth val="0"/>
          <c:extLst>
            <c:ext xmlns:c16="http://schemas.microsoft.com/office/drawing/2014/chart" uri="{C3380CC4-5D6E-409C-BE32-E72D297353CC}">
              <c16:uniqueId val="{00000002-3FBA-43BA-8A98-341F1438874C}"/>
            </c:ext>
          </c:extLst>
        </c:ser>
        <c:dLbls>
          <c:showLegendKey val="0"/>
          <c:showVal val="0"/>
          <c:showCatName val="0"/>
          <c:showSerName val="0"/>
          <c:showPercent val="0"/>
          <c:showBubbleSize val="0"/>
        </c:dLbls>
        <c:marker val="1"/>
        <c:smooth val="0"/>
        <c:axId val="632709151"/>
        <c:axId val="902108191"/>
      </c:lineChart>
      <c:catAx>
        <c:axId val="63270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902108191"/>
        <c:crosses val="autoZero"/>
        <c:auto val="1"/>
        <c:lblAlgn val="ctr"/>
        <c:lblOffset val="100"/>
        <c:noMultiLvlLbl val="0"/>
      </c:catAx>
      <c:valAx>
        <c:axId val="9021081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63270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r>
              <a:rPr lang="en-US" sz="1600" b="1"/>
              <a:t>PY18 MSG</a:t>
            </a:r>
            <a:r>
              <a:rPr lang="en-US" sz="1600" b="1" baseline="0"/>
              <a:t> by</a:t>
            </a:r>
            <a:r>
              <a:rPr lang="en-US" sz="1600" b="1"/>
              <a:t> General Agencies with Weighted Average General Agency Rate and Overall National Rate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dk1"/>
              </a:solidFill>
              <a:latin typeface="Verdana" panose="020B0604030504040204" pitchFamily="34" charset="0"/>
              <a:ea typeface="Verdana" panose="020B0604030504040204" pitchFamily="34" charset="0"/>
              <a:cs typeface="+mn-cs"/>
            </a:defRPr>
          </a:pPr>
          <a:endParaRPr lang="en-US"/>
        </a:p>
      </c:txPr>
    </c:title>
    <c:autoTitleDeleted val="0"/>
    <c:plotArea>
      <c:layout/>
      <c:barChart>
        <c:barDir val="col"/>
        <c:grouping val="clustered"/>
        <c:varyColors val="0"/>
        <c:ser>
          <c:idx val="0"/>
          <c:order val="0"/>
          <c:tx>
            <c:strRef>
              <c:f>'Other Chart Source'!$A$48</c:f>
              <c:strCache>
                <c:ptCount val="1"/>
                <c:pt idx="0">
                  <c:v>PY18 MSG Rate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'Other Chart Source'!$B$47:$W$47</c:f>
              <c:strCache>
                <c:ptCount val="22"/>
                <c:pt idx="0">
                  <c:v>FL-G</c:v>
                </c:pt>
                <c:pt idx="1">
                  <c:v>NY-G</c:v>
                </c:pt>
                <c:pt idx="2">
                  <c:v>MA-G</c:v>
                </c:pt>
                <c:pt idx="3">
                  <c:v>DE-G</c:v>
                </c:pt>
                <c:pt idx="4">
                  <c:v>MI-G</c:v>
                </c:pt>
                <c:pt idx="5">
                  <c:v>MO-G</c:v>
                </c:pt>
                <c:pt idx="6">
                  <c:v>NM-G</c:v>
                </c:pt>
                <c:pt idx="7">
                  <c:v>NE-G</c:v>
                </c:pt>
                <c:pt idx="8">
                  <c:v>OR-G</c:v>
                </c:pt>
                <c:pt idx="9">
                  <c:v>AR-G</c:v>
                </c:pt>
                <c:pt idx="10">
                  <c:v>CT-G</c:v>
                </c:pt>
                <c:pt idx="11">
                  <c:v>SC-G</c:v>
                </c:pt>
                <c:pt idx="12">
                  <c:v>NJ-G</c:v>
                </c:pt>
                <c:pt idx="13">
                  <c:v>IA-G</c:v>
                </c:pt>
                <c:pt idx="14">
                  <c:v>MN-G</c:v>
                </c:pt>
                <c:pt idx="15">
                  <c:v>NC-G</c:v>
                </c:pt>
                <c:pt idx="16">
                  <c:v>ID-G</c:v>
                </c:pt>
                <c:pt idx="17">
                  <c:v>VA-G</c:v>
                </c:pt>
                <c:pt idx="18">
                  <c:v>ME-G</c:v>
                </c:pt>
                <c:pt idx="19">
                  <c:v>WA-G</c:v>
                </c:pt>
                <c:pt idx="20">
                  <c:v>VT-G</c:v>
                </c:pt>
                <c:pt idx="21">
                  <c:v>SD-G</c:v>
                </c:pt>
              </c:strCache>
            </c:strRef>
          </c:cat>
          <c:val>
            <c:numRef>
              <c:f>'Other Chart Source'!$B$48:$W$48</c:f>
              <c:numCache>
                <c:formatCode>0.0%</c:formatCode>
                <c:ptCount val="22"/>
                <c:pt idx="0">
                  <c:v>2.3E-2</c:v>
                </c:pt>
                <c:pt idx="1">
                  <c:v>7.6399999999999996E-2</c:v>
                </c:pt>
                <c:pt idx="2">
                  <c:v>8.0600000000000005E-2</c:v>
                </c:pt>
                <c:pt idx="3">
                  <c:v>0.15140000000000001</c:v>
                </c:pt>
                <c:pt idx="4">
                  <c:v>0.1517</c:v>
                </c:pt>
                <c:pt idx="5">
                  <c:v>0.17319999999999999</c:v>
                </c:pt>
                <c:pt idx="6">
                  <c:v>0.18720000000000001</c:v>
                </c:pt>
                <c:pt idx="7">
                  <c:v>0.18990000000000001</c:v>
                </c:pt>
                <c:pt idx="8">
                  <c:v>0.23</c:v>
                </c:pt>
                <c:pt idx="9">
                  <c:v>0.23810000000000001</c:v>
                </c:pt>
                <c:pt idx="10">
                  <c:v>0.29609999999999997</c:v>
                </c:pt>
                <c:pt idx="11">
                  <c:v>0.30159999999999998</c:v>
                </c:pt>
                <c:pt idx="12">
                  <c:v>0.31569999999999998</c:v>
                </c:pt>
                <c:pt idx="13">
                  <c:v>0.35189999999999999</c:v>
                </c:pt>
                <c:pt idx="14">
                  <c:v>0.3523</c:v>
                </c:pt>
                <c:pt idx="15">
                  <c:v>0.35370000000000001</c:v>
                </c:pt>
                <c:pt idx="16">
                  <c:v>0.35539999999999999</c:v>
                </c:pt>
                <c:pt idx="17">
                  <c:v>0.44379999999999997</c:v>
                </c:pt>
                <c:pt idx="18">
                  <c:v>0.45939999999999998</c:v>
                </c:pt>
                <c:pt idx="19">
                  <c:v>0.5252</c:v>
                </c:pt>
                <c:pt idx="20">
                  <c:v>0.54249999999999998</c:v>
                </c:pt>
                <c:pt idx="21">
                  <c:v>0.56699999999999995</c:v>
                </c:pt>
              </c:numCache>
            </c:numRef>
          </c:val>
          <c:extLst>
            <c:ext xmlns:c16="http://schemas.microsoft.com/office/drawing/2014/chart" uri="{C3380CC4-5D6E-409C-BE32-E72D297353CC}">
              <c16:uniqueId val="{00000000-8E1B-49F8-A4DD-E1F03855C747}"/>
            </c:ext>
          </c:extLst>
        </c:ser>
        <c:dLbls>
          <c:showLegendKey val="0"/>
          <c:showVal val="0"/>
          <c:showCatName val="0"/>
          <c:showSerName val="0"/>
          <c:showPercent val="0"/>
          <c:showBubbleSize val="0"/>
        </c:dLbls>
        <c:gapWidth val="219"/>
        <c:overlap val="-27"/>
        <c:axId val="632709151"/>
        <c:axId val="902108191"/>
      </c:barChart>
      <c:lineChart>
        <c:grouping val="standard"/>
        <c:varyColors val="0"/>
        <c:ser>
          <c:idx val="1"/>
          <c:order val="1"/>
          <c:tx>
            <c:strRef>
              <c:f>'Other Chart Source'!$A$49</c:f>
              <c:strCache>
                <c:ptCount val="1"/>
                <c:pt idx="0">
                  <c:v>Natl-G</c:v>
                </c:pt>
              </c:strCache>
            </c:strRef>
          </c:tx>
          <c:spPr>
            <a:ln w="28575" cap="rnd">
              <a:solidFill>
                <a:schemeClr val="accent2"/>
              </a:solidFill>
              <a:round/>
            </a:ln>
            <a:effectLst/>
          </c:spPr>
          <c:marker>
            <c:symbol val="none"/>
          </c:marker>
          <c:cat>
            <c:strRef>
              <c:f>'Other Chart Source'!$B$47:$W$47</c:f>
              <c:strCache>
                <c:ptCount val="22"/>
                <c:pt idx="0">
                  <c:v>FL-G</c:v>
                </c:pt>
                <c:pt idx="1">
                  <c:v>NY-G</c:v>
                </c:pt>
                <c:pt idx="2">
                  <c:v>MA-G</c:v>
                </c:pt>
                <c:pt idx="3">
                  <c:v>DE-G</c:v>
                </c:pt>
                <c:pt idx="4">
                  <c:v>MI-G</c:v>
                </c:pt>
                <c:pt idx="5">
                  <c:v>MO-G</c:v>
                </c:pt>
                <c:pt idx="6">
                  <c:v>NM-G</c:v>
                </c:pt>
                <c:pt idx="7">
                  <c:v>NE-G</c:v>
                </c:pt>
                <c:pt idx="8">
                  <c:v>OR-G</c:v>
                </c:pt>
                <c:pt idx="9">
                  <c:v>AR-G</c:v>
                </c:pt>
                <c:pt idx="10">
                  <c:v>CT-G</c:v>
                </c:pt>
                <c:pt idx="11">
                  <c:v>SC-G</c:v>
                </c:pt>
                <c:pt idx="12">
                  <c:v>NJ-G</c:v>
                </c:pt>
                <c:pt idx="13">
                  <c:v>IA-G</c:v>
                </c:pt>
                <c:pt idx="14">
                  <c:v>MN-G</c:v>
                </c:pt>
                <c:pt idx="15">
                  <c:v>NC-G</c:v>
                </c:pt>
                <c:pt idx="16">
                  <c:v>ID-G</c:v>
                </c:pt>
                <c:pt idx="17">
                  <c:v>VA-G</c:v>
                </c:pt>
                <c:pt idx="18">
                  <c:v>ME-G</c:v>
                </c:pt>
                <c:pt idx="19">
                  <c:v>WA-G</c:v>
                </c:pt>
                <c:pt idx="20">
                  <c:v>VT-G</c:v>
                </c:pt>
                <c:pt idx="21">
                  <c:v>SD-G</c:v>
                </c:pt>
              </c:strCache>
            </c:strRef>
          </c:cat>
          <c:val>
            <c:numRef>
              <c:f>'Other Chart Source'!$B$49:$W$49</c:f>
              <c:numCache>
                <c:formatCode>0.0%</c:formatCode>
                <c:ptCount val="22"/>
                <c:pt idx="0">
                  <c:v>0.25296224531736244</c:v>
                </c:pt>
                <c:pt idx="1">
                  <c:v>0.25296224531736244</c:v>
                </c:pt>
                <c:pt idx="2">
                  <c:v>0.25296224531736244</c:v>
                </c:pt>
                <c:pt idx="3">
                  <c:v>0.25296224531736244</c:v>
                </c:pt>
                <c:pt idx="4">
                  <c:v>0.25296224531736244</c:v>
                </c:pt>
                <c:pt idx="5">
                  <c:v>0.25296224531736244</c:v>
                </c:pt>
                <c:pt idx="6">
                  <c:v>0.25296224531736244</c:v>
                </c:pt>
                <c:pt idx="7">
                  <c:v>0.25296224531736244</c:v>
                </c:pt>
                <c:pt idx="8">
                  <c:v>0.25296224531736244</c:v>
                </c:pt>
                <c:pt idx="9">
                  <c:v>0.25296224531736244</c:v>
                </c:pt>
                <c:pt idx="10">
                  <c:v>0.25296224531736244</c:v>
                </c:pt>
                <c:pt idx="11">
                  <c:v>0.25296224531736244</c:v>
                </c:pt>
                <c:pt idx="12">
                  <c:v>0.25296224531736244</c:v>
                </c:pt>
                <c:pt idx="13">
                  <c:v>0.25296224531736244</c:v>
                </c:pt>
                <c:pt idx="14">
                  <c:v>0.25296224531736244</c:v>
                </c:pt>
                <c:pt idx="15">
                  <c:v>0.25296224531736244</c:v>
                </c:pt>
                <c:pt idx="16">
                  <c:v>0.25296224531736244</c:v>
                </c:pt>
                <c:pt idx="17">
                  <c:v>0.25296224531736244</c:v>
                </c:pt>
                <c:pt idx="18">
                  <c:v>0.25296224531736244</c:v>
                </c:pt>
                <c:pt idx="19">
                  <c:v>0.25296224531736244</c:v>
                </c:pt>
                <c:pt idx="20">
                  <c:v>0.25296224531736244</c:v>
                </c:pt>
                <c:pt idx="21">
                  <c:v>0.25296224531736244</c:v>
                </c:pt>
              </c:numCache>
            </c:numRef>
          </c:val>
          <c:smooth val="0"/>
          <c:extLst>
            <c:ext xmlns:c16="http://schemas.microsoft.com/office/drawing/2014/chart" uri="{C3380CC4-5D6E-409C-BE32-E72D297353CC}">
              <c16:uniqueId val="{00000001-8E1B-49F8-A4DD-E1F03855C747}"/>
            </c:ext>
          </c:extLst>
        </c:ser>
        <c:ser>
          <c:idx val="2"/>
          <c:order val="2"/>
          <c:tx>
            <c:strRef>
              <c:f>'Other Chart Source'!$A$50</c:f>
              <c:strCache>
                <c:ptCount val="1"/>
                <c:pt idx="0">
                  <c:v>National</c:v>
                </c:pt>
              </c:strCache>
            </c:strRef>
          </c:tx>
          <c:spPr>
            <a:ln w="28575" cap="rnd">
              <a:solidFill>
                <a:schemeClr val="accent3"/>
              </a:solidFill>
              <a:round/>
            </a:ln>
            <a:effectLst/>
          </c:spPr>
          <c:marker>
            <c:symbol val="none"/>
          </c:marker>
          <c:cat>
            <c:strRef>
              <c:f>'Other Chart Source'!$B$47:$W$47</c:f>
              <c:strCache>
                <c:ptCount val="22"/>
                <c:pt idx="0">
                  <c:v>FL-G</c:v>
                </c:pt>
                <c:pt idx="1">
                  <c:v>NY-G</c:v>
                </c:pt>
                <c:pt idx="2">
                  <c:v>MA-G</c:v>
                </c:pt>
                <c:pt idx="3">
                  <c:v>DE-G</c:v>
                </c:pt>
                <c:pt idx="4">
                  <c:v>MI-G</c:v>
                </c:pt>
                <c:pt idx="5">
                  <c:v>MO-G</c:v>
                </c:pt>
                <c:pt idx="6">
                  <c:v>NM-G</c:v>
                </c:pt>
                <c:pt idx="7">
                  <c:v>NE-G</c:v>
                </c:pt>
                <c:pt idx="8">
                  <c:v>OR-G</c:v>
                </c:pt>
                <c:pt idx="9">
                  <c:v>AR-G</c:v>
                </c:pt>
                <c:pt idx="10">
                  <c:v>CT-G</c:v>
                </c:pt>
                <c:pt idx="11">
                  <c:v>SC-G</c:v>
                </c:pt>
                <c:pt idx="12">
                  <c:v>NJ-G</c:v>
                </c:pt>
                <c:pt idx="13">
                  <c:v>IA-G</c:v>
                </c:pt>
                <c:pt idx="14">
                  <c:v>MN-G</c:v>
                </c:pt>
                <c:pt idx="15">
                  <c:v>NC-G</c:v>
                </c:pt>
                <c:pt idx="16">
                  <c:v>ID-G</c:v>
                </c:pt>
                <c:pt idx="17">
                  <c:v>VA-G</c:v>
                </c:pt>
                <c:pt idx="18">
                  <c:v>ME-G</c:v>
                </c:pt>
                <c:pt idx="19">
                  <c:v>WA-G</c:v>
                </c:pt>
                <c:pt idx="20">
                  <c:v>VT-G</c:v>
                </c:pt>
                <c:pt idx="21">
                  <c:v>SD-G</c:v>
                </c:pt>
              </c:strCache>
            </c:strRef>
          </c:cat>
          <c:val>
            <c:numRef>
              <c:f>'Other Chart Source'!$B$50:$W$50</c:f>
              <c:numCache>
                <c:formatCode>0.0%</c:formatCode>
                <c:ptCount val="22"/>
                <c:pt idx="0">
                  <c:v>0.23430000000000001</c:v>
                </c:pt>
                <c:pt idx="1">
                  <c:v>0.23430000000000001</c:v>
                </c:pt>
                <c:pt idx="2">
                  <c:v>0.23430000000000001</c:v>
                </c:pt>
                <c:pt idx="3">
                  <c:v>0.23430000000000001</c:v>
                </c:pt>
                <c:pt idx="4">
                  <c:v>0.23430000000000001</c:v>
                </c:pt>
                <c:pt idx="5">
                  <c:v>0.23430000000000001</c:v>
                </c:pt>
                <c:pt idx="6">
                  <c:v>0.23430000000000001</c:v>
                </c:pt>
                <c:pt idx="7">
                  <c:v>0.23430000000000001</c:v>
                </c:pt>
                <c:pt idx="8">
                  <c:v>0.23430000000000001</c:v>
                </c:pt>
                <c:pt idx="9">
                  <c:v>0.23430000000000001</c:v>
                </c:pt>
                <c:pt idx="10">
                  <c:v>0.23430000000000001</c:v>
                </c:pt>
                <c:pt idx="11">
                  <c:v>0.23430000000000001</c:v>
                </c:pt>
                <c:pt idx="12">
                  <c:v>0.23430000000000001</c:v>
                </c:pt>
                <c:pt idx="13">
                  <c:v>0.23430000000000001</c:v>
                </c:pt>
                <c:pt idx="14">
                  <c:v>0.23430000000000001</c:v>
                </c:pt>
                <c:pt idx="15">
                  <c:v>0.23430000000000001</c:v>
                </c:pt>
                <c:pt idx="16">
                  <c:v>0.23430000000000001</c:v>
                </c:pt>
                <c:pt idx="17">
                  <c:v>0.23430000000000001</c:v>
                </c:pt>
                <c:pt idx="18">
                  <c:v>0.23430000000000001</c:v>
                </c:pt>
                <c:pt idx="19">
                  <c:v>0.23430000000000001</c:v>
                </c:pt>
                <c:pt idx="20">
                  <c:v>0.23430000000000001</c:v>
                </c:pt>
                <c:pt idx="21">
                  <c:v>0.23430000000000001</c:v>
                </c:pt>
              </c:numCache>
            </c:numRef>
          </c:val>
          <c:smooth val="0"/>
          <c:extLst>
            <c:ext xmlns:c16="http://schemas.microsoft.com/office/drawing/2014/chart" uri="{C3380CC4-5D6E-409C-BE32-E72D297353CC}">
              <c16:uniqueId val="{00000002-8E1B-49F8-A4DD-E1F03855C747}"/>
            </c:ext>
          </c:extLst>
        </c:ser>
        <c:dLbls>
          <c:showLegendKey val="0"/>
          <c:showVal val="0"/>
          <c:showCatName val="0"/>
          <c:showSerName val="0"/>
          <c:showPercent val="0"/>
          <c:showBubbleSize val="0"/>
        </c:dLbls>
        <c:marker val="1"/>
        <c:smooth val="0"/>
        <c:axId val="632709151"/>
        <c:axId val="902108191"/>
      </c:lineChart>
      <c:catAx>
        <c:axId val="63270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902108191"/>
        <c:crosses val="autoZero"/>
        <c:auto val="1"/>
        <c:lblAlgn val="ctr"/>
        <c:lblOffset val="100"/>
        <c:noMultiLvlLbl val="0"/>
      </c:catAx>
      <c:valAx>
        <c:axId val="9021081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crossAx val="63270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200">
          <a:solidFill>
            <a:schemeClr val="dk1"/>
          </a:solidFill>
          <a:latin typeface="Verdana" panose="020B0604030504040204" pitchFamily="34" charset="0"/>
          <a:ea typeface="Verdana" panose="020B0604030504040204" pitchFamily="34" charset="0"/>
          <a:cs typeface="+mn-cs"/>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11641</xdr:colOff>
      <xdr:row>29</xdr:row>
      <xdr:rowOff>115357</xdr:rowOff>
    </xdr:from>
    <xdr:to>
      <xdr:col>6</xdr:col>
      <xdr:colOff>1304925</xdr:colOff>
      <xdr:row>29</xdr:row>
      <xdr:rowOff>4282015</xdr:rowOff>
    </xdr:to>
    <xdr:graphicFrame macro="">
      <xdr:nvGraphicFramePr>
        <xdr:cNvPr id="2" name="Chart 1" descr="Chart that displays the data in cells A25 to G29.">
          <a:extLst>
            <a:ext uri="{FF2B5EF4-FFF2-40B4-BE49-F238E27FC236}">
              <a16:creationId xmlns:a16="http://schemas.microsoft.com/office/drawing/2014/main" id="{B3915BB5-945F-4355-8E7C-66B73EF22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12699</xdr:colOff>
      <xdr:row>23</xdr:row>
      <xdr:rowOff>155575</xdr:rowOff>
    </xdr:from>
    <xdr:to>
      <xdr:col>7</xdr:col>
      <xdr:colOff>10583</xdr:colOff>
      <xdr:row>23</xdr:row>
      <xdr:rowOff>4353984</xdr:rowOff>
    </xdr:to>
    <xdr:graphicFrame macro="">
      <xdr:nvGraphicFramePr>
        <xdr:cNvPr id="3" name="Chart 2" descr="Chart that displays the data in cells A19 to G23.&#10;">
          <a:extLst>
            <a:ext uri="{FF2B5EF4-FFF2-40B4-BE49-F238E27FC236}">
              <a16:creationId xmlns:a16="http://schemas.microsoft.com/office/drawing/2014/main" id="{2497AA02-A7BC-429F-AA56-0910B79BB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35</xdr:row>
      <xdr:rowOff>160338</xdr:rowOff>
    </xdr:from>
    <xdr:to>
      <xdr:col>6</xdr:col>
      <xdr:colOff>1031875</xdr:colOff>
      <xdr:row>35</xdr:row>
      <xdr:rowOff>4280959</xdr:rowOff>
    </xdr:to>
    <xdr:graphicFrame macro="">
      <xdr:nvGraphicFramePr>
        <xdr:cNvPr id="4" name="Chart 3" descr="Chart that displays the data in cells A31 to F35.">
          <a:extLst>
            <a:ext uri="{FF2B5EF4-FFF2-40B4-BE49-F238E27FC236}">
              <a16:creationId xmlns:a16="http://schemas.microsoft.com/office/drawing/2014/main" id="{9596C77A-0AA0-4D4A-829E-F2DA99DC2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9524</xdr:colOff>
      <xdr:row>41</xdr:row>
      <xdr:rowOff>105041</xdr:rowOff>
    </xdr:from>
    <xdr:to>
      <xdr:col>6</xdr:col>
      <xdr:colOff>1022350</xdr:colOff>
      <xdr:row>41</xdr:row>
      <xdr:rowOff>4264290</xdr:rowOff>
    </xdr:to>
    <xdr:graphicFrame macro="">
      <xdr:nvGraphicFramePr>
        <xdr:cNvPr id="8" name="Chart 7" descr="Chart that displays the data in cells A37 to F41.">
          <a:extLst>
            <a:ext uri="{FF2B5EF4-FFF2-40B4-BE49-F238E27FC236}">
              <a16:creationId xmlns:a16="http://schemas.microsoft.com/office/drawing/2014/main" id="{3859169C-3A7D-4B9A-9B72-4BF5FBC15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47</xdr:row>
      <xdr:rowOff>130970</xdr:rowOff>
    </xdr:from>
    <xdr:to>
      <xdr:col>6</xdr:col>
      <xdr:colOff>980016</xdr:colOff>
      <xdr:row>47</xdr:row>
      <xdr:rowOff>4303979</xdr:rowOff>
    </xdr:to>
    <xdr:graphicFrame macro="">
      <xdr:nvGraphicFramePr>
        <xdr:cNvPr id="9" name="Chart 8" descr="Chart that displays the data in cells A43 to F47.">
          <a:extLst>
            <a:ext uri="{FF2B5EF4-FFF2-40B4-BE49-F238E27FC236}">
              <a16:creationId xmlns:a16="http://schemas.microsoft.com/office/drawing/2014/main" id="{50365358-5611-4CBF-B765-81A7BA6E1F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19051</xdr:colOff>
      <xdr:row>53</xdr:row>
      <xdr:rowOff>130969</xdr:rowOff>
    </xdr:from>
    <xdr:to>
      <xdr:col>6</xdr:col>
      <xdr:colOff>980016</xdr:colOff>
      <xdr:row>53</xdr:row>
      <xdr:rowOff>4325146</xdr:rowOff>
    </xdr:to>
    <xdr:graphicFrame macro="">
      <xdr:nvGraphicFramePr>
        <xdr:cNvPr id="10" name="Chart 9" descr="Chart that displays the data in cells A49 to F53.">
          <a:extLst>
            <a:ext uri="{FF2B5EF4-FFF2-40B4-BE49-F238E27FC236}">
              <a16:creationId xmlns:a16="http://schemas.microsoft.com/office/drawing/2014/main" id="{0A34D8A4-9835-4B09-8194-7DAF934EB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98424</xdr:rowOff>
    </xdr:from>
    <xdr:to>
      <xdr:col>33</xdr:col>
      <xdr:colOff>0</xdr:colOff>
      <xdr:row>5</xdr:row>
      <xdr:rowOff>3273425</xdr:rowOff>
    </xdr:to>
    <xdr:graphicFrame macro="">
      <xdr:nvGraphicFramePr>
        <xdr:cNvPr id="2" name="Chart 1" descr="This chart depicts the PY18 MSG data in Cells A3 to AF4">
          <a:extLst>
            <a:ext uri="{FF2B5EF4-FFF2-40B4-BE49-F238E27FC236}">
              <a16:creationId xmlns:a16="http://schemas.microsoft.com/office/drawing/2014/main" id="{A0C71FCF-8167-4FD6-948E-1FB9BEABFA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136524</xdr:rowOff>
    </xdr:from>
    <xdr:to>
      <xdr:col>24</xdr:col>
      <xdr:colOff>723900</xdr:colOff>
      <xdr:row>5</xdr:row>
      <xdr:rowOff>3311525</xdr:rowOff>
    </xdr:to>
    <xdr:graphicFrame macro="">
      <xdr:nvGraphicFramePr>
        <xdr:cNvPr id="2" name="Chart 1" descr="This chart depicts the PY18 MSG data in Cells A3 to Y4.">
          <a:extLst>
            <a:ext uri="{FF2B5EF4-FFF2-40B4-BE49-F238E27FC236}">
              <a16:creationId xmlns:a16="http://schemas.microsoft.com/office/drawing/2014/main" id="{62582A27-6C91-4FAB-89CE-B4EFF9EE2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107949</xdr:rowOff>
    </xdr:from>
    <xdr:to>
      <xdr:col>24</xdr:col>
      <xdr:colOff>723900</xdr:colOff>
      <xdr:row>5</xdr:row>
      <xdr:rowOff>4159250</xdr:rowOff>
    </xdr:to>
    <xdr:graphicFrame macro="">
      <xdr:nvGraphicFramePr>
        <xdr:cNvPr id="2" name="Chart 1" descr="This chart depicts the PY18 MSG data in Cells A3 to Y4.">
          <a:extLst>
            <a:ext uri="{FF2B5EF4-FFF2-40B4-BE49-F238E27FC236}">
              <a16:creationId xmlns:a16="http://schemas.microsoft.com/office/drawing/2014/main" id="{6BA8DDCE-BC3B-44E7-B793-C7A340314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117474</xdr:rowOff>
    </xdr:from>
    <xdr:to>
      <xdr:col>24</xdr:col>
      <xdr:colOff>723900</xdr:colOff>
      <xdr:row>5</xdr:row>
      <xdr:rowOff>3292475</xdr:rowOff>
    </xdr:to>
    <xdr:graphicFrame macro="">
      <xdr:nvGraphicFramePr>
        <xdr:cNvPr id="2" name="Chart 1" descr="This chart depicts the PY18 MSG data in Cells A3 to Y4.">
          <a:extLst>
            <a:ext uri="{FF2B5EF4-FFF2-40B4-BE49-F238E27FC236}">
              <a16:creationId xmlns:a16="http://schemas.microsoft.com/office/drawing/2014/main" id="{37C8CDE9-DF8C-460D-A351-E98BD9C47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2.ed.gov/policy/speced/guid/rsa/subregulatory/tac-17-0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F7F7-3268-414B-A7B0-1306BD650249}">
  <sheetPr codeName="Sheet1"/>
  <dimension ref="A1:S75"/>
  <sheetViews>
    <sheetView workbookViewId="0">
      <selection activeCell="M2" sqref="M2"/>
    </sheetView>
  </sheetViews>
  <sheetFormatPr defaultRowHeight="14.5" x14ac:dyDescent="0.35"/>
  <cols>
    <col min="1" max="1" width="13.54296875" bestFit="1" customWidth="1"/>
    <col min="2" max="2" width="11.54296875" bestFit="1" customWidth="1"/>
    <col min="3" max="3" width="9.54296875" bestFit="1" customWidth="1"/>
    <col min="4" max="4" width="10.54296875" bestFit="1" customWidth="1"/>
    <col min="5" max="5" width="9" bestFit="1" customWidth="1"/>
    <col min="6" max="6" width="13.81640625" bestFit="1" customWidth="1"/>
    <col min="7" max="7" width="8" bestFit="1" customWidth="1"/>
    <col min="8" max="9" width="9.54296875" bestFit="1" customWidth="1"/>
    <col min="10" max="10" width="14.54296875" bestFit="1" customWidth="1"/>
    <col min="11" max="11" width="8.81640625" bestFit="1" customWidth="1"/>
    <col min="12" max="13" width="10.54296875" bestFit="1" customWidth="1"/>
    <col min="14" max="14" width="10.81640625" bestFit="1" customWidth="1"/>
    <col min="15" max="15" width="14.54296875" bestFit="1" customWidth="1"/>
    <col min="16" max="16" width="10.54296875" bestFit="1" customWidth="1"/>
    <col min="18" max="19" width="6" bestFit="1" customWidth="1"/>
  </cols>
  <sheetData>
    <row r="1" spans="1:19" x14ac:dyDescent="0.35">
      <c r="A1" t="s">
        <v>1</v>
      </c>
      <c r="B1" t="s">
        <v>2</v>
      </c>
      <c r="C1" t="s">
        <v>3</v>
      </c>
      <c r="D1" t="s">
        <v>4</v>
      </c>
      <c r="E1" t="s">
        <v>5</v>
      </c>
      <c r="F1" t="s">
        <v>6</v>
      </c>
      <c r="G1" t="s">
        <v>7</v>
      </c>
      <c r="H1" t="s">
        <v>8</v>
      </c>
      <c r="I1" t="s">
        <v>9</v>
      </c>
      <c r="J1" t="s">
        <v>10</v>
      </c>
      <c r="K1" t="s">
        <v>11</v>
      </c>
      <c r="L1" t="s">
        <v>12</v>
      </c>
      <c r="M1" t="s">
        <v>13</v>
      </c>
      <c r="N1" t="s">
        <v>14</v>
      </c>
      <c r="O1" t="s">
        <v>15</v>
      </c>
      <c r="P1" t="s">
        <v>16</v>
      </c>
    </row>
    <row r="2" spans="1:19" x14ac:dyDescent="0.35">
      <c r="A2" t="s">
        <v>17</v>
      </c>
      <c r="B2" s="3">
        <v>1701</v>
      </c>
      <c r="C2" s="3">
        <v>81</v>
      </c>
      <c r="D2" s="3">
        <v>383</v>
      </c>
      <c r="E2" s="2">
        <v>0.21149999999999999</v>
      </c>
      <c r="F2" s="2">
        <v>0.22520000000000001</v>
      </c>
      <c r="G2" s="3">
        <v>0</v>
      </c>
      <c r="H2" s="3">
        <v>45</v>
      </c>
      <c r="I2" s="3">
        <v>23</v>
      </c>
      <c r="J2" s="3">
        <v>0</v>
      </c>
      <c r="K2" s="3">
        <v>13</v>
      </c>
      <c r="L2" s="3">
        <v>85</v>
      </c>
      <c r="M2" s="3">
        <v>138</v>
      </c>
      <c r="N2" s="3">
        <v>57</v>
      </c>
      <c r="O2" s="3">
        <v>71</v>
      </c>
      <c r="P2" s="3">
        <v>392</v>
      </c>
      <c r="R2" s="1">
        <f>--(E2&amp;"%")</f>
        <v>2.1150000000000001E-3</v>
      </c>
      <c r="S2" s="1">
        <f>--(F2&amp;"%")</f>
        <v>2.2520000000000001E-3</v>
      </c>
    </row>
    <row r="3" spans="1:19" x14ac:dyDescent="0.35">
      <c r="A3" t="s">
        <v>18</v>
      </c>
      <c r="B3" s="3">
        <v>22521</v>
      </c>
      <c r="C3" s="3">
        <v>2134</v>
      </c>
      <c r="D3" s="3">
        <v>5776</v>
      </c>
      <c r="E3" s="2">
        <v>0.3695</v>
      </c>
      <c r="F3" s="2">
        <v>0.25650000000000001</v>
      </c>
      <c r="G3" s="3">
        <v>47</v>
      </c>
      <c r="H3" s="3">
        <v>1312</v>
      </c>
      <c r="I3" s="3">
        <v>403</v>
      </c>
      <c r="J3" s="3">
        <v>94</v>
      </c>
      <c r="K3" s="3">
        <v>374</v>
      </c>
      <c r="L3" s="3">
        <v>1105</v>
      </c>
      <c r="M3" s="3">
        <v>1699</v>
      </c>
      <c r="N3" s="3">
        <v>9458</v>
      </c>
      <c r="O3" s="3">
        <v>1251</v>
      </c>
      <c r="P3" s="3">
        <v>5785</v>
      </c>
      <c r="R3" s="1">
        <f t="shared" ref="R3:S66" si="0">--(E3&amp;"%")</f>
        <v>3.6949999999999999E-3</v>
      </c>
      <c r="S3" s="1">
        <f t="shared" si="0"/>
        <v>2.565E-3</v>
      </c>
    </row>
    <row r="4" spans="1:19" x14ac:dyDescent="0.35">
      <c r="A4" t="s">
        <v>19</v>
      </c>
      <c r="B4" s="3">
        <v>1199</v>
      </c>
      <c r="C4" s="3">
        <v>75</v>
      </c>
      <c r="D4" s="3">
        <v>137</v>
      </c>
      <c r="E4" s="2">
        <v>0.5474</v>
      </c>
      <c r="F4" s="2">
        <v>0.1143</v>
      </c>
      <c r="G4" s="3">
        <v>0</v>
      </c>
      <c r="H4" s="3">
        <v>54</v>
      </c>
      <c r="I4" s="3">
        <v>16</v>
      </c>
      <c r="J4" s="3">
        <v>0</v>
      </c>
      <c r="K4" s="3">
        <v>6</v>
      </c>
      <c r="L4" s="3">
        <v>86</v>
      </c>
      <c r="M4" s="3">
        <v>58</v>
      </c>
      <c r="N4" s="3">
        <v>0</v>
      </c>
      <c r="O4" s="3">
        <v>39</v>
      </c>
      <c r="P4" s="3">
        <v>149</v>
      </c>
      <c r="R4" s="1">
        <f t="shared" si="0"/>
        <v>5.4739999999999997E-3</v>
      </c>
      <c r="S4" s="1">
        <f t="shared" si="0"/>
        <v>1.1429999999999999E-3</v>
      </c>
    </row>
    <row r="5" spans="1:19" x14ac:dyDescent="0.35">
      <c r="A5" t="s">
        <v>20</v>
      </c>
      <c r="B5" s="3">
        <v>12475</v>
      </c>
      <c r="C5" s="3">
        <v>697</v>
      </c>
      <c r="D5" s="3">
        <v>2927</v>
      </c>
      <c r="E5" s="2">
        <v>0.23810000000000001</v>
      </c>
      <c r="F5" s="2">
        <v>0.2346</v>
      </c>
      <c r="G5" s="3">
        <v>2</v>
      </c>
      <c r="H5" s="3">
        <v>1</v>
      </c>
      <c r="I5" s="3">
        <v>659</v>
      </c>
      <c r="J5" s="3">
        <v>24</v>
      </c>
      <c r="K5" s="3">
        <v>28</v>
      </c>
      <c r="L5" s="3">
        <v>4349</v>
      </c>
      <c r="M5" s="3">
        <v>2148</v>
      </c>
      <c r="N5" s="3">
        <v>255</v>
      </c>
      <c r="O5" s="3">
        <v>4971</v>
      </c>
      <c r="P5" s="3">
        <v>2930</v>
      </c>
      <c r="R5" s="1">
        <f t="shared" si="0"/>
        <v>2.3809999999999999E-3</v>
      </c>
      <c r="S5" s="1">
        <f t="shared" si="0"/>
        <v>2.346E-3</v>
      </c>
    </row>
    <row r="6" spans="1:19" x14ac:dyDescent="0.35">
      <c r="A6" t="s">
        <v>21</v>
      </c>
      <c r="B6" s="3">
        <v>13885</v>
      </c>
      <c r="C6" s="3">
        <v>75</v>
      </c>
      <c r="D6" s="3">
        <v>627</v>
      </c>
      <c r="E6" s="2">
        <v>0.1196</v>
      </c>
      <c r="F6" s="2">
        <v>4.5199999999999997E-2</v>
      </c>
      <c r="G6" s="3">
        <v>4</v>
      </c>
      <c r="H6" s="3">
        <v>10</v>
      </c>
      <c r="I6" s="3">
        <v>61</v>
      </c>
      <c r="J6" s="3">
        <v>12</v>
      </c>
      <c r="K6" s="3">
        <v>9</v>
      </c>
      <c r="L6" s="3">
        <v>1858</v>
      </c>
      <c r="M6" s="3">
        <v>1488</v>
      </c>
      <c r="N6" s="3">
        <v>3409</v>
      </c>
      <c r="O6" s="3">
        <v>3450</v>
      </c>
      <c r="P6" s="3">
        <v>631</v>
      </c>
      <c r="R6" s="1">
        <f t="shared" si="0"/>
        <v>1.196E-3</v>
      </c>
      <c r="S6" s="1">
        <f t="shared" si="0"/>
        <v>4.5199999999999998E-4</v>
      </c>
    </row>
    <row r="7" spans="1:19" x14ac:dyDescent="0.35">
      <c r="A7" t="s">
        <v>22</v>
      </c>
      <c r="B7" s="3">
        <v>74827</v>
      </c>
      <c r="C7" s="3">
        <v>5325</v>
      </c>
      <c r="D7" s="3">
        <v>22480</v>
      </c>
      <c r="E7" s="2">
        <v>0.2369</v>
      </c>
      <c r="F7" s="2">
        <v>0.3004</v>
      </c>
      <c r="G7" s="3">
        <v>15</v>
      </c>
      <c r="H7" s="3">
        <v>2344</v>
      </c>
      <c r="I7" s="3">
        <v>2369</v>
      </c>
      <c r="J7" s="3">
        <v>8</v>
      </c>
      <c r="K7" s="3">
        <v>622</v>
      </c>
      <c r="L7" s="3">
        <v>12640</v>
      </c>
      <c r="M7" s="3">
        <v>7216</v>
      </c>
      <c r="N7" s="3">
        <v>7399</v>
      </c>
      <c r="O7" s="3">
        <v>10869</v>
      </c>
      <c r="P7" s="3">
        <v>22957</v>
      </c>
      <c r="R7" s="1">
        <f t="shared" si="0"/>
        <v>2.369E-3</v>
      </c>
      <c r="S7" s="1">
        <f t="shared" si="0"/>
        <v>3.0040000000000002E-3</v>
      </c>
    </row>
    <row r="8" spans="1:19" x14ac:dyDescent="0.35">
      <c r="A8" t="s">
        <v>23</v>
      </c>
      <c r="B8" s="3">
        <v>9146</v>
      </c>
      <c r="C8" s="3">
        <v>448</v>
      </c>
      <c r="D8" s="3">
        <v>2107</v>
      </c>
      <c r="E8" s="2">
        <v>0.21260000000000001</v>
      </c>
      <c r="F8" s="2">
        <v>0.23039999999999999</v>
      </c>
      <c r="G8" s="3">
        <v>8</v>
      </c>
      <c r="H8" s="3">
        <v>266</v>
      </c>
      <c r="I8" s="3">
        <v>135</v>
      </c>
      <c r="J8" s="3">
        <v>0</v>
      </c>
      <c r="K8" s="3">
        <v>40</v>
      </c>
      <c r="L8" s="3">
        <v>658</v>
      </c>
      <c r="M8" s="3">
        <v>1394</v>
      </c>
      <c r="N8" s="3">
        <v>208</v>
      </c>
      <c r="O8" s="3">
        <v>742</v>
      </c>
      <c r="P8" s="3">
        <v>2119</v>
      </c>
      <c r="R8" s="1">
        <f t="shared" si="0"/>
        <v>2.1259999999999999E-3</v>
      </c>
      <c r="S8" s="1">
        <f t="shared" si="0"/>
        <v>2.3040000000000001E-3</v>
      </c>
    </row>
    <row r="9" spans="1:19" x14ac:dyDescent="0.35">
      <c r="A9" t="s">
        <v>24</v>
      </c>
      <c r="B9" s="3">
        <v>776</v>
      </c>
      <c r="C9" s="3">
        <v>44</v>
      </c>
      <c r="D9" s="3">
        <v>88</v>
      </c>
      <c r="E9" s="2">
        <v>0.5</v>
      </c>
      <c r="F9" s="2">
        <v>0.1134</v>
      </c>
      <c r="G9" s="3">
        <v>0</v>
      </c>
      <c r="H9" s="3">
        <v>0</v>
      </c>
      <c r="I9" s="3">
        <v>44</v>
      </c>
      <c r="J9" s="3">
        <v>0</v>
      </c>
      <c r="K9" s="3">
        <v>0</v>
      </c>
      <c r="L9" s="3">
        <v>47</v>
      </c>
      <c r="M9" s="3">
        <v>31</v>
      </c>
      <c r="N9" s="3">
        <v>46</v>
      </c>
      <c r="O9" s="3">
        <v>69</v>
      </c>
      <c r="P9" s="3">
        <v>88</v>
      </c>
      <c r="R9" s="1">
        <f t="shared" si="0"/>
        <v>5.0000000000000001E-3</v>
      </c>
      <c r="S9" s="1">
        <f t="shared" si="0"/>
        <v>1.134E-3</v>
      </c>
    </row>
    <row r="10" spans="1:19" x14ac:dyDescent="0.35">
      <c r="A10" t="s">
        <v>25</v>
      </c>
      <c r="B10" s="3">
        <v>4732</v>
      </c>
      <c r="C10" s="3">
        <v>114</v>
      </c>
      <c r="D10" s="3">
        <v>385</v>
      </c>
      <c r="E10" s="2">
        <v>0.29609999999999997</v>
      </c>
      <c r="F10" s="2">
        <v>8.14E-2</v>
      </c>
      <c r="G10" s="3">
        <v>0</v>
      </c>
      <c r="H10" s="3">
        <v>6</v>
      </c>
      <c r="I10" s="3">
        <v>60</v>
      </c>
      <c r="J10" s="3">
        <v>48</v>
      </c>
      <c r="K10" s="3">
        <v>17</v>
      </c>
      <c r="L10" s="3">
        <v>90</v>
      </c>
      <c r="M10" s="3">
        <v>564</v>
      </c>
      <c r="N10" s="3">
        <v>158</v>
      </c>
      <c r="O10" s="3">
        <v>561</v>
      </c>
      <c r="P10" s="3">
        <v>385</v>
      </c>
      <c r="R10" s="1">
        <f t="shared" si="0"/>
        <v>2.9610000000000001E-3</v>
      </c>
      <c r="S10" s="1">
        <f t="shared" si="0"/>
        <v>8.1400000000000005E-4</v>
      </c>
    </row>
    <row r="11" spans="1:19" x14ac:dyDescent="0.35">
      <c r="A11" t="s">
        <v>26</v>
      </c>
      <c r="B11" s="3">
        <v>4823</v>
      </c>
      <c r="C11" s="3">
        <v>22</v>
      </c>
      <c r="D11" s="3">
        <v>159</v>
      </c>
      <c r="E11" s="2">
        <v>0.1384</v>
      </c>
      <c r="F11" s="2">
        <v>3.3000000000000002E-2</v>
      </c>
      <c r="G11" s="3">
        <v>0</v>
      </c>
      <c r="H11" s="3">
        <v>0</v>
      </c>
      <c r="I11" s="3">
        <v>22</v>
      </c>
      <c r="J11" s="3">
        <v>0</v>
      </c>
      <c r="K11" s="3">
        <v>0</v>
      </c>
      <c r="L11" s="3">
        <v>432</v>
      </c>
      <c r="M11" s="3">
        <v>175</v>
      </c>
      <c r="N11" s="3">
        <v>368</v>
      </c>
      <c r="O11" s="3">
        <v>512</v>
      </c>
      <c r="P11" s="3">
        <v>159</v>
      </c>
      <c r="R11" s="1">
        <f t="shared" si="0"/>
        <v>1.384E-3</v>
      </c>
      <c r="S11" s="1">
        <f t="shared" si="0"/>
        <v>3.3E-4</v>
      </c>
    </row>
    <row r="12" spans="1:19" x14ac:dyDescent="0.35">
      <c r="A12" t="s">
        <v>27</v>
      </c>
      <c r="B12" s="3">
        <v>196</v>
      </c>
      <c r="C12" s="3">
        <v>1</v>
      </c>
      <c r="D12" s="3">
        <v>5</v>
      </c>
      <c r="E12" s="2">
        <v>0.2</v>
      </c>
      <c r="F12" s="2">
        <v>2.5499999999999998E-2</v>
      </c>
      <c r="G12" s="3">
        <v>0</v>
      </c>
      <c r="H12" s="3">
        <v>1</v>
      </c>
      <c r="I12" s="3">
        <v>0</v>
      </c>
      <c r="J12" s="3">
        <v>0</v>
      </c>
      <c r="K12" s="3">
        <v>0</v>
      </c>
      <c r="L12" s="3">
        <v>10</v>
      </c>
      <c r="M12" s="3">
        <v>10</v>
      </c>
      <c r="N12" s="3">
        <v>31</v>
      </c>
      <c r="O12" s="3">
        <v>29</v>
      </c>
      <c r="P12" s="3">
        <v>5</v>
      </c>
      <c r="R12" s="1">
        <f t="shared" si="0"/>
        <v>2E-3</v>
      </c>
      <c r="S12" s="1">
        <f t="shared" si="0"/>
        <v>2.5500000000000002E-4</v>
      </c>
    </row>
    <row r="13" spans="1:19" x14ac:dyDescent="0.35">
      <c r="A13" t="s">
        <v>28</v>
      </c>
      <c r="B13" s="3">
        <v>3481</v>
      </c>
      <c r="C13" s="3">
        <v>207</v>
      </c>
      <c r="D13" s="3">
        <v>1367</v>
      </c>
      <c r="E13" s="2">
        <v>0.15140000000000001</v>
      </c>
      <c r="F13" s="2">
        <v>0.39269999999999999</v>
      </c>
      <c r="G13" s="3">
        <v>2</v>
      </c>
      <c r="H13" s="3">
        <v>83</v>
      </c>
      <c r="I13" s="3">
        <v>84</v>
      </c>
      <c r="J13" s="3">
        <v>0</v>
      </c>
      <c r="K13" s="3">
        <v>39</v>
      </c>
      <c r="L13" s="3">
        <v>467</v>
      </c>
      <c r="M13" s="3">
        <v>578</v>
      </c>
      <c r="N13" s="3">
        <v>0</v>
      </c>
      <c r="O13" s="3">
        <v>313</v>
      </c>
      <c r="P13" s="3">
        <v>1387</v>
      </c>
      <c r="R13" s="1">
        <f t="shared" si="0"/>
        <v>1.5139999999999999E-3</v>
      </c>
      <c r="S13" s="1">
        <f t="shared" si="0"/>
        <v>3.9269999999999999E-3</v>
      </c>
    </row>
    <row r="14" spans="1:19" x14ac:dyDescent="0.35">
      <c r="A14" t="s">
        <v>29</v>
      </c>
      <c r="B14" s="3">
        <v>4006</v>
      </c>
      <c r="C14" s="3">
        <v>72</v>
      </c>
      <c r="D14" s="3">
        <v>784</v>
      </c>
      <c r="E14" s="2">
        <v>9.1800000000000007E-2</v>
      </c>
      <c r="F14" s="2">
        <v>0.19570000000000001</v>
      </c>
      <c r="G14" s="3">
        <v>1</v>
      </c>
      <c r="H14" s="3">
        <v>46</v>
      </c>
      <c r="I14" s="3">
        <v>22</v>
      </c>
      <c r="J14" s="3">
        <v>0</v>
      </c>
      <c r="K14" s="3">
        <v>4</v>
      </c>
      <c r="L14" s="3">
        <v>239</v>
      </c>
      <c r="M14" s="3">
        <v>699</v>
      </c>
      <c r="N14" s="3">
        <v>0</v>
      </c>
      <c r="O14" s="3">
        <v>152</v>
      </c>
      <c r="P14" s="3">
        <v>791</v>
      </c>
      <c r="R14" s="1">
        <f t="shared" si="0"/>
        <v>9.1799999999999998E-4</v>
      </c>
      <c r="S14" s="1">
        <f t="shared" si="0"/>
        <v>1.957E-3</v>
      </c>
    </row>
    <row r="15" spans="1:19" x14ac:dyDescent="0.35">
      <c r="A15" t="s">
        <v>30</v>
      </c>
      <c r="B15" s="3">
        <v>48516</v>
      </c>
      <c r="C15" s="3">
        <v>76</v>
      </c>
      <c r="D15" s="3">
        <v>3303</v>
      </c>
      <c r="E15" s="2">
        <v>2.3E-2</v>
      </c>
      <c r="F15" s="2">
        <v>6.8099999999999994E-2</v>
      </c>
      <c r="G15" s="3">
        <v>22</v>
      </c>
      <c r="H15" s="3">
        <v>7</v>
      </c>
      <c r="I15" s="3">
        <v>49</v>
      </c>
      <c r="J15" s="3">
        <v>28</v>
      </c>
      <c r="K15" s="3">
        <v>10</v>
      </c>
      <c r="L15" s="3">
        <v>3376</v>
      </c>
      <c r="M15" s="3">
        <v>6131</v>
      </c>
      <c r="N15" s="3">
        <v>4529</v>
      </c>
      <c r="O15" s="3">
        <v>3301</v>
      </c>
      <c r="P15" s="3">
        <v>3310</v>
      </c>
      <c r="R15" s="1">
        <f t="shared" si="0"/>
        <v>2.3000000000000001E-4</v>
      </c>
      <c r="S15" s="1">
        <f t="shared" si="0"/>
        <v>6.8099999999999996E-4</v>
      </c>
    </row>
    <row r="16" spans="1:19" x14ac:dyDescent="0.35">
      <c r="A16" t="s">
        <v>31</v>
      </c>
      <c r="B16" s="3">
        <v>22582</v>
      </c>
      <c r="C16" s="3">
        <v>760</v>
      </c>
      <c r="D16" s="3">
        <v>3172</v>
      </c>
      <c r="E16" s="2">
        <v>0.23960000000000001</v>
      </c>
      <c r="F16" s="2">
        <v>0.14050000000000001</v>
      </c>
      <c r="G16" s="3">
        <v>3</v>
      </c>
      <c r="H16" s="3">
        <v>545</v>
      </c>
      <c r="I16" s="3">
        <v>159</v>
      </c>
      <c r="J16" s="3">
        <v>8</v>
      </c>
      <c r="K16" s="3">
        <v>47</v>
      </c>
      <c r="L16" s="3">
        <v>673</v>
      </c>
      <c r="M16" s="3">
        <v>2430</v>
      </c>
      <c r="N16" s="3">
        <v>0</v>
      </c>
      <c r="O16" s="3">
        <v>486</v>
      </c>
      <c r="P16" s="3">
        <v>3174</v>
      </c>
      <c r="R16" s="1">
        <f t="shared" si="0"/>
        <v>2.3960000000000001E-3</v>
      </c>
      <c r="S16" s="1">
        <f t="shared" si="0"/>
        <v>1.405E-3</v>
      </c>
    </row>
    <row r="17" spans="1:19" x14ac:dyDescent="0.35">
      <c r="A17" t="s">
        <v>32</v>
      </c>
      <c r="B17" s="3">
        <v>3015</v>
      </c>
      <c r="C17" s="3">
        <v>117</v>
      </c>
      <c r="D17" s="3">
        <v>902</v>
      </c>
      <c r="E17" s="2">
        <v>0.12970000000000001</v>
      </c>
      <c r="F17" s="2">
        <v>0.29920000000000002</v>
      </c>
      <c r="G17" s="3">
        <v>0</v>
      </c>
      <c r="H17" s="3">
        <v>24</v>
      </c>
      <c r="I17" s="3">
        <v>74</v>
      </c>
      <c r="J17" s="3">
        <v>4</v>
      </c>
      <c r="K17" s="3">
        <v>16</v>
      </c>
      <c r="L17" s="3">
        <v>655</v>
      </c>
      <c r="M17" s="3">
        <v>1267</v>
      </c>
      <c r="N17" s="3">
        <v>0</v>
      </c>
      <c r="O17" s="3">
        <v>216</v>
      </c>
      <c r="P17" s="3">
        <v>908</v>
      </c>
      <c r="R17" s="1">
        <f t="shared" si="0"/>
        <v>1.297E-3</v>
      </c>
      <c r="S17" s="1">
        <f t="shared" si="0"/>
        <v>2.9919999999999999E-3</v>
      </c>
    </row>
    <row r="18" spans="1:19" x14ac:dyDescent="0.35">
      <c r="A18" t="s">
        <v>33</v>
      </c>
      <c r="B18" s="3">
        <v>551</v>
      </c>
      <c r="C18" s="3">
        <v>10</v>
      </c>
      <c r="D18" s="3">
        <v>17</v>
      </c>
      <c r="E18" s="2">
        <v>0.58819999999999995</v>
      </c>
      <c r="F18" s="2">
        <v>3.09E-2</v>
      </c>
      <c r="G18" s="3">
        <v>0</v>
      </c>
      <c r="H18" s="3">
        <v>0</v>
      </c>
      <c r="I18" s="3">
        <v>10</v>
      </c>
      <c r="J18" s="3">
        <v>0</v>
      </c>
      <c r="K18" s="3">
        <v>1</v>
      </c>
      <c r="L18" s="3">
        <v>58</v>
      </c>
      <c r="M18" s="3">
        <v>39</v>
      </c>
      <c r="N18" s="3">
        <v>22</v>
      </c>
      <c r="O18" s="3">
        <v>22</v>
      </c>
      <c r="P18" s="3">
        <v>17</v>
      </c>
      <c r="R18" s="1">
        <f t="shared" si="0"/>
        <v>5.8820000000000001E-3</v>
      </c>
      <c r="S18" s="1">
        <f t="shared" si="0"/>
        <v>3.0899999999999998E-4</v>
      </c>
    </row>
    <row r="19" spans="1:19" x14ac:dyDescent="0.35">
      <c r="A19" t="s">
        <v>34</v>
      </c>
      <c r="B19" s="3">
        <v>15118</v>
      </c>
      <c r="C19" s="3">
        <v>3123</v>
      </c>
      <c r="D19" s="3">
        <v>8874</v>
      </c>
      <c r="E19" s="2">
        <v>0.35189999999999999</v>
      </c>
      <c r="F19" s="2">
        <v>0.58699999999999997</v>
      </c>
      <c r="G19" s="3">
        <v>1</v>
      </c>
      <c r="H19" s="3">
        <v>1673</v>
      </c>
      <c r="I19" s="3">
        <v>1284</v>
      </c>
      <c r="J19" s="3">
        <v>142</v>
      </c>
      <c r="K19" s="3">
        <v>109</v>
      </c>
      <c r="L19" s="3">
        <v>2383</v>
      </c>
      <c r="M19" s="3">
        <v>1755</v>
      </c>
      <c r="N19" s="3">
        <v>6880</v>
      </c>
      <c r="O19" s="3">
        <v>4307</v>
      </c>
      <c r="P19" s="3">
        <v>8928</v>
      </c>
      <c r="R19" s="1">
        <f t="shared" si="0"/>
        <v>3.519E-3</v>
      </c>
      <c r="S19" s="1">
        <f t="shared" si="0"/>
        <v>5.8700000000000002E-3</v>
      </c>
    </row>
    <row r="20" spans="1:19" x14ac:dyDescent="0.35">
      <c r="A20" t="s">
        <v>35</v>
      </c>
      <c r="B20" s="3">
        <v>345</v>
      </c>
      <c r="C20" s="3">
        <v>14</v>
      </c>
      <c r="D20" s="3">
        <v>59</v>
      </c>
      <c r="E20" s="2">
        <v>0.23730000000000001</v>
      </c>
      <c r="F20" s="2">
        <v>0.17100000000000001</v>
      </c>
      <c r="G20" s="3">
        <v>1</v>
      </c>
      <c r="H20" s="3">
        <v>3</v>
      </c>
      <c r="I20" s="3">
        <v>8</v>
      </c>
      <c r="J20" s="3">
        <v>2</v>
      </c>
      <c r="K20" s="3">
        <v>2</v>
      </c>
      <c r="L20" s="3">
        <v>38</v>
      </c>
      <c r="M20" s="3">
        <v>16</v>
      </c>
      <c r="N20" s="3">
        <v>45</v>
      </c>
      <c r="O20" s="3">
        <v>75</v>
      </c>
      <c r="P20" s="3">
        <v>59</v>
      </c>
      <c r="R20" s="1">
        <f t="shared" si="0"/>
        <v>2.3730000000000001E-3</v>
      </c>
      <c r="S20" s="1">
        <f t="shared" si="0"/>
        <v>1.7099999999999999E-3</v>
      </c>
    </row>
    <row r="21" spans="1:19" x14ac:dyDescent="0.35">
      <c r="A21" t="s">
        <v>36</v>
      </c>
      <c r="B21" s="3">
        <v>6700</v>
      </c>
      <c r="C21" s="3">
        <v>901</v>
      </c>
      <c r="D21" s="3">
        <v>2535</v>
      </c>
      <c r="E21" s="2">
        <v>0.35539999999999999</v>
      </c>
      <c r="F21" s="2">
        <v>0.37840000000000001</v>
      </c>
      <c r="G21" s="3">
        <v>49</v>
      </c>
      <c r="H21" s="3">
        <v>455</v>
      </c>
      <c r="I21" s="3">
        <v>248</v>
      </c>
      <c r="J21" s="3">
        <v>14</v>
      </c>
      <c r="K21" s="3">
        <v>143</v>
      </c>
      <c r="L21" s="3">
        <v>391</v>
      </c>
      <c r="M21" s="3">
        <v>759</v>
      </c>
      <c r="N21" s="3">
        <v>570</v>
      </c>
      <c r="O21" s="3">
        <v>486</v>
      </c>
      <c r="P21" s="3">
        <v>2561</v>
      </c>
      <c r="R21" s="1">
        <f t="shared" si="0"/>
        <v>3.5539999999999999E-3</v>
      </c>
      <c r="S21" s="1">
        <f t="shared" si="0"/>
        <v>3.784E-3</v>
      </c>
    </row>
    <row r="22" spans="1:19" x14ac:dyDescent="0.35">
      <c r="A22" t="s">
        <v>37</v>
      </c>
      <c r="B22" s="3">
        <v>31875</v>
      </c>
      <c r="C22" s="3">
        <v>2445</v>
      </c>
      <c r="D22" s="3">
        <v>4820</v>
      </c>
      <c r="E22" s="2">
        <v>0.50729999999999997</v>
      </c>
      <c r="F22" s="2">
        <v>0.1512</v>
      </c>
      <c r="G22" s="3">
        <v>24</v>
      </c>
      <c r="H22" s="3">
        <v>49</v>
      </c>
      <c r="I22" s="3">
        <v>2320</v>
      </c>
      <c r="J22" s="3">
        <v>111</v>
      </c>
      <c r="K22" s="3">
        <v>60</v>
      </c>
      <c r="L22" s="3">
        <v>3358</v>
      </c>
      <c r="M22" s="3">
        <v>6753</v>
      </c>
      <c r="N22" s="3">
        <v>10582</v>
      </c>
      <c r="O22" s="3">
        <v>4232</v>
      </c>
      <c r="P22" s="3">
        <v>4833</v>
      </c>
      <c r="R22" s="1">
        <f t="shared" si="0"/>
        <v>5.0730000000000003E-3</v>
      </c>
      <c r="S22" s="1">
        <f t="shared" si="0"/>
        <v>1.5120000000000001E-3</v>
      </c>
    </row>
    <row r="23" spans="1:19" x14ac:dyDescent="0.35">
      <c r="A23" t="s">
        <v>38</v>
      </c>
      <c r="B23" s="3">
        <v>14122</v>
      </c>
      <c r="C23" s="3">
        <v>226</v>
      </c>
      <c r="D23" s="3">
        <v>4501</v>
      </c>
      <c r="E23" s="2">
        <v>5.0200000000000002E-2</v>
      </c>
      <c r="F23" s="2">
        <v>0.31869999999999998</v>
      </c>
      <c r="G23" s="3">
        <v>2</v>
      </c>
      <c r="H23" s="3">
        <v>49</v>
      </c>
      <c r="I23" s="3">
        <v>153</v>
      </c>
      <c r="J23" s="3">
        <v>3</v>
      </c>
      <c r="K23" s="3">
        <v>24</v>
      </c>
      <c r="L23" s="3">
        <v>864</v>
      </c>
      <c r="M23" s="3">
        <v>1187</v>
      </c>
      <c r="N23" s="3">
        <v>4</v>
      </c>
      <c r="O23" s="3">
        <v>2464</v>
      </c>
      <c r="P23" s="3">
        <v>4509</v>
      </c>
      <c r="R23" s="1">
        <f t="shared" si="0"/>
        <v>5.0199999999999995E-4</v>
      </c>
      <c r="S23" s="1">
        <f t="shared" si="0"/>
        <v>3.1870000000000002E-3</v>
      </c>
    </row>
    <row r="24" spans="1:19" x14ac:dyDescent="0.35">
      <c r="A24" t="s">
        <v>39</v>
      </c>
      <c r="B24" s="3">
        <v>6203</v>
      </c>
      <c r="C24" s="3">
        <v>32</v>
      </c>
      <c r="D24" s="3">
        <v>512</v>
      </c>
      <c r="E24" s="2">
        <v>6.25E-2</v>
      </c>
      <c r="F24" s="2">
        <v>8.2500000000000004E-2</v>
      </c>
      <c r="G24" s="3">
        <v>0</v>
      </c>
      <c r="H24" s="3">
        <v>1</v>
      </c>
      <c r="I24" s="3">
        <v>32</v>
      </c>
      <c r="J24" s="3">
        <v>0</v>
      </c>
      <c r="K24" s="3">
        <v>0</v>
      </c>
      <c r="L24" s="3">
        <v>594</v>
      </c>
      <c r="M24" s="3">
        <v>183</v>
      </c>
      <c r="N24" s="3">
        <v>448</v>
      </c>
      <c r="O24" s="3">
        <v>541</v>
      </c>
      <c r="P24" s="3">
        <v>515</v>
      </c>
      <c r="R24" s="1">
        <f t="shared" si="0"/>
        <v>6.2500000000000001E-4</v>
      </c>
      <c r="S24" s="1">
        <f t="shared" si="0"/>
        <v>8.25E-4</v>
      </c>
    </row>
    <row r="25" spans="1:19" x14ac:dyDescent="0.35">
      <c r="A25" t="s">
        <v>40</v>
      </c>
      <c r="B25" s="3">
        <v>1906</v>
      </c>
      <c r="C25" s="3">
        <v>19</v>
      </c>
      <c r="D25" s="3">
        <v>117</v>
      </c>
      <c r="E25" s="2">
        <v>0.16239999999999999</v>
      </c>
      <c r="F25" s="2">
        <v>6.1400000000000003E-2</v>
      </c>
      <c r="G25" s="3">
        <v>0</v>
      </c>
      <c r="H25" s="3">
        <v>1</v>
      </c>
      <c r="I25" s="3">
        <v>18</v>
      </c>
      <c r="J25" s="3">
        <v>0</v>
      </c>
      <c r="K25" s="3">
        <v>0</v>
      </c>
      <c r="L25" s="3">
        <v>85</v>
      </c>
      <c r="M25" s="3">
        <v>76</v>
      </c>
      <c r="N25" s="3">
        <v>189</v>
      </c>
      <c r="O25" s="3">
        <v>138</v>
      </c>
      <c r="P25" s="3">
        <v>118</v>
      </c>
      <c r="R25" s="1">
        <f t="shared" si="0"/>
        <v>1.624E-3</v>
      </c>
      <c r="S25" s="1">
        <f t="shared" si="0"/>
        <v>6.1399999999999996E-4</v>
      </c>
    </row>
    <row r="26" spans="1:19" x14ac:dyDescent="0.35">
      <c r="A26" t="s">
        <v>41</v>
      </c>
      <c r="B26" s="3">
        <v>8475</v>
      </c>
      <c r="C26" s="3">
        <v>418</v>
      </c>
      <c r="D26" s="3">
        <v>1975</v>
      </c>
      <c r="E26" s="2">
        <v>0.21160000000000001</v>
      </c>
      <c r="F26" s="2">
        <v>0.23300000000000001</v>
      </c>
      <c r="G26" s="3">
        <v>5</v>
      </c>
      <c r="H26" s="3">
        <v>70</v>
      </c>
      <c r="I26" s="3">
        <v>298</v>
      </c>
      <c r="J26" s="3">
        <v>2</v>
      </c>
      <c r="K26" s="3">
        <v>45</v>
      </c>
      <c r="L26" s="3">
        <v>724</v>
      </c>
      <c r="M26" s="3">
        <v>365</v>
      </c>
      <c r="N26" s="3">
        <v>0</v>
      </c>
      <c r="O26" s="3">
        <v>548</v>
      </c>
      <c r="P26" s="3">
        <v>1987</v>
      </c>
      <c r="R26" s="1">
        <f t="shared" si="0"/>
        <v>2.1159999999999998E-3</v>
      </c>
      <c r="S26" s="1">
        <f t="shared" si="0"/>
        <v>2.33E-3</v>
      </c>
    </row>
    <row r="27" spans="1:19" x14ac:dyDescent="0.35">
      <c r="A27" t="s">
        <v>42</v>
      </c>
      <c r="B27" s="3">
        <v>1091</v>
      </c>
      <c r="C27" s="3">
        <v>38</v>
      </c>
      <c r="D27" s="3">
        <v>259</v>
      </c>
      <c r="E27" s="2">
        <v>0.1467</v>
      </c>
      <c r="F27" s="2">
        <v>0.2374</v>
      </c>
      <c r="G27" s="3">
        <v>0</v>
      </c>
      <c r="H27" s="3">
        <v>10</v>
      </c>
      <c r="I27" s="3">
        <v>23</v>
      </c>
      <c r="J27" s="3">
        <v>1</v>
      </c>
      <c r="K27" s="3">
        <v>4</v>
      </c>
      <c r="L27" s="3">
        <v>234</v>
      </c>
      <c r="M27" s="3">
        <v>389</v>
      </c>
      <c r="N27" s="3">
        <v>5</v>
      </c>
      <c r="O27" s="3">
        <v>79</v>
      </c>
      <c r="P27" s="3">
        <v>260</v>
      </c>
      <c r="R27" s="1">
        <f t="shared" si="0"/>
        <v>1.467E-3</v>
      </c>
      <c r="S27" s="1">
        <f t="shared" si="0"/>
        <v>2.3739999999999998E-3</v>
      </c>
    </row>
    <row r="28" spans="1:19" x14ac:dyDescent="0.35">
      <c r="A28" t="s">
        <v>43</v>
      </c>
      <c r="B28" s="3">
        <v>25680</v>
      </c>
      <c r="C28" s="3">
        <v>383</v>
      </c>
      <c r="D28" s="3">
        <v>4754</v>
      </c>
      <c r="E28" s="2">
        <v>8.0600000000000005E-2</v>
      </c>
      <c r="F28" s="2">
        <v>0.18509999999999999</v>
      </c>
      <c r="G28" s="3">
        <v>5</v>
      </c>
      <c r="H28" s="3">
        <v>20</v>
      </c>
      <c r="I28" s="3">
        <v>332</v>
      </c>
      <c r="J28" s="3">
        <v>6</v>
      </c>
      <c r="K28" s="3">
        <v>63</v>
      </c>
      <c r="L28" s="3">
        <v>3410</v>
      </c>
      <c r="M28" s="3">
        <v>4988</v>
      </c>
      <c r="N28" s="3">
        <v>5276</v>
      </c>
      <c r="O28" s="3">
        <v>4704</v>
      </c>
      <c r="P28" s="3">
        <v>4780</v>
      </c>
      <c r="R28" s="1">
        <f t="shared" si="0"/>
        <v>8.0599999999999997E-4</v>
      </c>
      <c r="S28" s="1">
        <f t="shared" si="0"/>
        <v>1.851E-3</v>
      </c>
    </row>
    <row r="29" spans="1:19" x14ac:dyDescent="0.35">
      <c r="A29" t="s">
        <v>44</v>
      </c>
      <c r="B29" s="3">
        <v>16669</v>
      </c>
      <c r="C29" s="3">
        <v>266</v>
      </c>
      <c r="D29" s="3">
        <v>1970</v>
      </c>
      <c r="E29" s="2">
        <v>0.13500000000000001</v>
      </c>
      <c r="F29" s="2">
        <v>0.1182</v>
      </c>
      <c r="G29" s="3">
        <v>4</v>
      </c>
      <c r="H29" s="3">
        <v>26</v>
      </c>
      <c r="I29" s="3">
        <v>41</v>
      </c>
      <c r="J29" s="3">
        <v>3</v>
      </c>
      <c r="K29" s="3">
        <v>194</v>
      </c>
      <c r="L29" s="3">
        <v>314</v>
      </c>
      <c r="M29" s="3">
        <v>1120</v>
      </c>
      <c r="N29" s="3">
        <v>834</v>
      </c>
      <c r="O29" s="3">
        <v>436</v>
      </c>
      <c r="P29" s="3">
        <v>1976</v>
      </c>
      <c r="R29" s="1">
        <f t="shared" si="0"/>
        <v>1.3500000000000001E-3</v>
      </c>
      <c r="S29" s="1">
        <f t="shared" si="0"/>
        <v>1.1820000000000001E-3</v>
      </c>
    </row>
    <row r="30" spans="1:19" x14ac:dyDescent="0.35">
      <c r="A30" t="s">
        <v>45</v>
      </c>
      <c r="B30" s="3">
        <v>312</v>
      </c>
      <c r="C30" s="3">
        <v>31</v>
      </c>
      <c r="D30" s="3">
        <v>59</v>
      </c>
      <c r="E30" s="2">
        <v>0.52539999999999998</v>
      </c>
      <c r="F30" s="2">
        <v>0.18909999999999999</v>
      </c>
      <c r="G30" s="3">
        <v>0</v>
      </c>
      <c r="H30" s="3">
        <v>8</v>
      </c>
      <c r="I30" s="3">
        <v>20</v>
      </c>
      <c r="J30" s="3">
        <v>0</v>
      </c>
      <c r="K30" s="3">
        <v>3</v>
      </c>
      <c r="L30" s="3">
        <v>13</v>
      </c>
      <c r="M30" s="3">
        <v>31</v>
      </c>
      <c r="N30" s="3">
        <v>6</v>
      </c>
      <c r="O30" s="3">
        <v>23</v>
      </c>
      <c r="P30" s="3">
        <v>61</v>
      </c>
      <c r="R30" s="1">
        <f t="shared" si="0"/>
        <v>5.254E-3</v>
      </c>
      <c r="S30" s="1">
        <f t="shared" si="0"/>
        <v>1.8910000000000001E-3</v>
      </c>
    </row>
    <row r="31" spans="1:19" x14ac:dyDescent="0.35">
      <c r="A31" t="s">
        <v>46</v>
      </c>
      <c r="B31" s="3">
        <v>6646</v>
      </c>
      <c r="C31" s="3">
        <v>940</v>
      </c>
      <c r="D31" s="3">
        <v>2046</v>
      </c>
      <c r="E31" s="2">
        <v>0.45939999999999998</v>
      </c>
      <c r="F31" s="2">
        <v>0.30790000000000001</v>
      </c>
      <c r="G31" s="3">
        <v>21</v>
      </c>
      <c r="H31" s="3">
        <v>599</v>
      </c>
      <c r="I31" s="3">
        <v>277</v>
      </c>
      <c r="J31" s="3">
        <v>0</v>
      </c>
      <c r="K31" s="3">
        <v>45</v>
      </c>
      <c r="L31" s="3">
        <v>251</v>
      </c>
      <c r="M31" s="3">
        <v>584</v>
      </c>
      <c r="N31" s="3">
        <v>299</v>
      </c>
      <c r="O31" s="3">
        <v>300</v>
      </c>
      <c r="P31" s="3">
        <v>2068</v>
      </c>
      <c r="R31" s="1">
        <f t="shared" si="0"/>
        <v>4.594E-3</v>
      </c>
      <c r="S31" s="1">
        <f t="shared" si="0"/>
        <v>3.0790000000000001E-3</v>
      </c>
    </row>
    <row r="32" spans="1:19" x14ac:dyDescent="0.35">
      <c r="A32" t="s">
        <v>47</v>
      </c>
      <c r="B32" s="3">
        <v>1022</v>
      </c>
      <c r="C32" s="3">
        <v>51</v>
      </c>
      <c r="D32" s="3">
        <v>133</v>
      </c>
      <c r="E32" s="2">
        <v>0.38350000000000001</v>
      </c>
      <c r="F32" s="2">
        <v>0.13009999999999999</v>
      </c>
      <c r="G32" s="3">
        <v>7</v>
      </c>
      <c r="H32" s="3">
        <v>2</v>
      </c>
      <c r="I32" s="3">
        <v>45</v>
      </c>
      <c r="J32" s="3">
        <v>1</v>
      </c>
      <c r="K32" s="3">
        <v>1</v>
      </c>
      <c r="L32" s="3">
        <v>157</v>
      </c>
      <c r="M32" s="3">
        <v>141</v>
      </c>
      <c r="N32" s="3">
        <v>131</v>
      </c>
      <c r="O32" s="3">
        <v>245</v>
      </c>
      <c r="P32" s="3">
        <v>133</v>
      </c>
      <c r="R32" s="1">
        <f t="shared" si="0"/>
        <v>3.8349999999999999E-3</v>
      </c>
      <c r="S32" s="1">
        <f t="shared" si="0"/>
        <v>1.3010000000000001E-3</v>
      </c>
    </row>
    <row r="33" spans="1:19" x14ac:dyDescent="0.35">
      <c r="A33" t="s">
        <v>48</v>
      </c>
      <c r="B33" s="3">
        <v>24762</v>
      </c>
      <c r="C33" s="3">
        <v>1305</v>
      </c>
      <c r="D33" s="3">
        <v>8603</v>
      </c>
      <c r="E33" s="2">
        <v>0.1517</v>
      </c>
      <c r="F33" s="2">
        <v>0.34739999999999999</v>
      </c>
      <c r="G33" s="3">
        <v>13</v>
      </c>
      <c r="H33" s="3">
        <v>940</v>
      </c>
      <c r="I33" s="3">
        <v>151</v>
      </c>
      <c r="J33" s="3">
        <v>2</v>
      </c>
      <c r="K33" s="3">
        <v>211</v>
      </c>
      <c r="L33" s="3">
        <v>578</v>
      </c>
      <c r="M33" s="3">
        <v>4804</v>
      </c>
      <c r="N33" s="3">
        <v>1516</v>
      </c>
      <c r="O33" s="3">
        <v>2346</v>
      </c>
      <c r="P33" s="3">
        <v>8653</v>
      </c>
      <c r="R33" s="1">
        <f t="shared" si="0"/>
        <v>1.5169999999999999E-3</v>
      </c>
      <c r="S33" s="1">
        <f t="shared" si="0"/>
        <v>3.4740000000000001E-3</v>
      </c>
    </row>
    <row r="34" spans="1:19" x14ac:dyDescent="0.35">
      <c r="A34" t="s">
        <v>49</v>
      </c>
      <c r="B34" s="3">
        <v>820</v>
      </c>
      <c r="C34" s="3">
        <v>94</v>
      </c>
      <c r="D34" s="3">
        <v>297</v>
      </c>
      <c r="E34" s="2">
        <v>0.3165</v>
      </c>
      <c r="F34" s="2">
        <v>0.36220000000000002</v>
      </c>
      <c r="G34" s="3">
        <v>3</v>
      </c>
      <c r="H34" s="3">
        <v>10</v>
      </c>
      <c r="I34" s="3">
        <v>82</v>
      </c>
      <c r="J34" s="3">
        <v>0</v>
      </c>
      <c r="K34" s="3">
        <v>2</v>
      </c>
      <c r="L34" s="3">
        <v>101</v>
      </c>
      <c r="M34" s="3">
        <v>32</v>
      </c>
      <c r="N34" s="3">
        <v>215</v>
      </c>
      <c r="O34" s="3">
        <v>127</v>
      </c>
      <c r="P34" s="3">
        <v>298</v>
      </c>
      <c r="R34" s="1">
        <f t="shared" si="0"/>
        <v>3.1649999999999998E-3</v>
      </c>
      <c r="S34" s="1">
        <f t="shared" si="0"/>
        <v>3.6219999999999998E-3</v>
      </c>
    </row>
    <row r="35" spans="1:19" x14ac:dyDescent="0.35">
      <c r="A35" t="s">
        <v>50</v>
      </c>
      <c r="B35" s="3">
        <v>16146</v>
      </c>
      <c r="C35" s="3">
        <v>1895</v>
      </c>
      <c r="D35" s="3">
        <v>5379</v>
      </c>
      <c r="E35" s="2">
        <v>0.3523</v>
      </c>
      <c r="F35" s="2">
        <v>0.33310000000000001</v>
      </c>
      <c r="G35" s="3">
        <v>33</v>
      </c>
      <c r="H35" s="3">
        <v>883</v>
      </c>
      <c r="I35" s="3">
        <v>1298</v>
      </c>
      <c r="J35" s="3">
        <v>70</v>
      </c>
      <c r="K35" s="3">
        <v>62</v>
      </c>
      <c r="L35" s="3">
        <v>1670</v>
      </c>
      <c r="M35" s="3">
        <v>1448</v>
      </c>
      <c r="N35" s="3">
        <v>6216</v>
      </c>
      <c r="O35" s="3">
        <v>1525</v>
      </c>
      <c r="P35" s="3">
        <v>5394</v>
      </c>
      <c r="R35" s="1">
        <f t="shared" si="0"/>
        <v>3.5230000000000001E-3</v>
      </c>
      <c r="S35" s="1">
        <f t="shared" si="0"/>
        <v>3.3310000000000002E-3</v>
      </c>
    </row>
    <row r="36" spans="1:19" x14ac:dyDescent="0.35">
      <c r="A36" t="s">
        <v>51</v>
      </c>
      <c r="B36" s="3">
        <v>1340</v>
      </c>
      <c r="C36" s="3">
        <v>92</v>
      </c>
      <c r="D36" s="3">
        <v>186</v>
      </c>
      <c r="E36" s="2">
        <v>0.49459999999999998</v>
      </c>
      <c r="F36" s="2">
        <v>0.13880000000000001</v>
      </c>
      <c r="G36" s="3">
        <v>0</v>
      </c>
      <c r="H36" s="3">
        <v>9</v>
      </c>
      <c r="I36" s="3">
        <v>74</v>
      </c>
      <c r="J36" s="3">
        <v>8</v>
      </c>
      <c r="K36" s="3">
        <v>12</v>
      </c>
      <c r="L36" s="3">
        <v>158</v>
      </c>
      <c r="M36" s="3">
        <v>52</v>
      </c>
      <c r="N36" s="3">
        <v>32</v>
      </c>
      <c r="O36" s="3">
        <v>221</v>
      </c>
      <c r="P36" s="3">
        <v>187</v>
      </c>
      <c r="R36" s="1">
        <f t="shared" si="0"/>
        <v>4.9459999999999999E-3</v>
      </c>
      <c r="S36" s="1">
        <f t="shared" si="0"/>
        <v>1.3879999999999999E-3</v>
      </c>
    </row>
    <row r="37" spans="1:19" x14ac:dyDescent="0.35">
      <c r="A37" t="s">
        <v>52</v>
      </c>
      <c r="B37" s="3">
        <v>20748</v>
      </c>
      <c r="C37" s="3">
        <v>1428</v>
      </c>
      <c r="D37" s="3">
        <v>8246</v>
      </c>
      <c r="E37" s="2">
        <v>0.17319999999999999</v>
      </c>
      <c r="F37" s="2">
        <v>0.39739999999999998</v>
      </c>
      <c r="G37" s="3">
        <v>3</v>
      </c>
      <c r="H37" s="3">
        <v>872</v>
      </c>
      <c r="I37" s="3">
        <v>436</v>
      </c>
      <c r="J37" s="3">
        <v>44</v>
      </c>
      <c r="K37" s="3">
        <v>109</v>
      </c>
      <c r="L37" s="3">
        <v>3820</v>
      </c>
      <c r="M37" s="3">
        <v>1777</v>
      </c>
      <c r="N37" s="3">
        <v>412</v>
      </c>
      <c r="O37" s="3">
        <v>2168</v>
      </c>
      <c r="P37" s="3">
        <v>8350</v>
      </c>
      <c r="R37" s="1">
        <f t="shared" si="0"/>
        <v>1.732E-3</v>
      </c>
      <c r="S37" s="1">
        <f t="shared" si="0"/>
        <v>3.9740000000000001E-3</v>
      </c>
    </row>
    <row r="38" spans="1:19" x14ac:dyDescent="0.35">
      <c r="A38" t="s">
        <v>53</v>
      </c>
      <c r="B38" s="3">
        <v>10519</v>
      </c>
      <c r="C38" s="3">
        <v>173</v>
      </c>
      <c r="D38" s="3">
        <v>1995</v>
      </c>
      <c r="E38" s="2">
        <v>8.6699999999999999E-2</v>
      </c>
      <c r="F38" s="2">
        <v>0.18970000000000001</v>
      </c>
      <c r="G38" s="3">
        <v>3</v>
      </c>
      <c r="H38" s="3">
        <v>107</v>
      </c>
      <c r="I38" s="3">
        <v>53</v>
      </c>
      <c r="J38" s="3">
        <v>0</v>
      </c>
      <c r="K38" s="3">
        <v>10</v>
      </c>
      <c r="L38" s="3">
        <v>659</v>
      </c>
      <c r="M38" s="3">
        <v>1179</v>
      </c>
      <c r="N38" s="3">
        <v>404</v>
      </c>
      <c r="O38" s="3">
        <v>337</v>
      </c>
      <c r="P38" s="3">
        <v>2011</v>
      </c>
      <c r="R38" s="1">
        <f t="shared" si="0"/>
        <v>8.6700000000000004E-4</v>
      </c>
      <c r="S38" s="1">
        <f t="shared" si="0"/>
        <v>1.897E-3</v>
      </c>
    </row>
    <row r="39" spans="1:19" x14ac:dyDescent="0.35">
      <c r="A39" t="s">
        <v>54</v>
      </c>
      <c r="B39" s="3">
        <v>2154</v>
      </c>
      <c r="C39" s="3">
        <v>266</v>
      </c>
      <c r="D39" s="3">
        <v>620</v>
      </c>
      <c r="E39" s="2">
        <v>0.42899999999999999</v>
      </c>
      <c r="F39" s="2">
        <v>0.2878</v>
      </c>
      <c r="G39" s="3">
        <v>11</v>
      </c>
      <c r="H39" s="3">
        <v>3</v>
      </c>
      <c r="I39" s="3">
        <v>251</v>
      </c>
      <c r="J39" s="3">
        <v>28</v>
      </c>
      <c r="K39" s="3">
        <v>2</v>
      </c>
      <c r="L39" s="3">
        <v>777</v>
      </c>
      <c r="M39" s="3">
        <v>293</v>
      </c>
      <c r="N39" s="3">
        <v>171</v>
      </c>
      <c r="O39" s="3">
        <v>713</v>
      </c>
      <c r="P39" s="3">
        <v>624</v>
      </c>
      <c r="R39" s="1">
        <f t="shared" si="0"/>
        <v>4.2900000000000004E-3</v>
      </c>
      <c r="S39" s="1">
        <f t="shared" si="0"/>
        <v>2.8779999999999999E-3</v>
      </c>
    </row>
    <row r="40" spans="1:19" x14ac:dyDescent="0.35">
      <c r="A40" t="s">
        <v>55</v>
      </c>
      <c r="B40" s="3">
        <v>2540</v>
      </c>
      <c r="C40" s="3">
        <v>47</v>
      </c>
      <c r="D40" s="3">
        <v>258</v>
      </c>
      <c r="E40" s="2">
        <v>0.1822</v>
      </c>
      <c r="F40" s="2">
        <v>0.1016</v>
      </c>
      <c r="G40" s="3">
        <v>0</v>
      </c>
      <c r="H40" s="3">
        <v>5</v>
      </c>
      <c r="I40" s="3">
        <v>45</v>
      </c>
      <c r="J40" s="3">
        <v>0</v>
      </c>
      <c r="K40" s="3">
        <v>0</v>
      </c>
      <c r="L40" s="3">
        <v>270</v>
      </c>
      <c r="M40" s="3">
        <v>112</v>
      </c>
      <c r="N40" s="3">
        <v>161</v>
      </c>
      <c r="O40" s="3">
        <v>346</v>
      </c>
      <c r="P40" s="3">
        <v>260</v>
      </c>
      <c r="R40" s="1">
        <f t="shared" si="0"/>
        <v>1.8220000000000001E-3</v>
      </c>
      <c r="S40" s="1">
        <f t="shared" si="0"/>
        <v>1.016E-3</v>
      </c>
    </row>
    <row r="41" spans="1:19" x14ac:dyDescent="0.35">
      <c r="A41" t="s">
        <v>56</v>
      </c>
      <c r="B41" s="3">
        <v>28297</v>
      </c>
      <c r="C41" s="3">
        <v>2787</v>
      </c>
      <c r="D41" s="3">
        <v>7880</v>
      </c>
      <c r="E41" s="2">
        <v>0.35370000000000001</v>
      </c>
      <c r="F41" s="2">
        <v>0.27850000000000003</v>
      </c>
      <c r="G41" s="3">
        <v>26</v>
      </c>
      <c r="H41" s="3">
        <v>1050</v>
      </c>
      <c r="I41" s="3">
        <v>794</v>
      </c>
      <c r="J41" s="3">
        <v>984</v>
      </c>
      <c r="K41" s="3">
        <v>163</v>
      </c>
      <c r="L41" s="3">
        <v>1928</v>
      </c>
      <c r="M41" s="3">
        <v>3350</v>
      </c>
      <c r="N41" s="3">
        <v>3832</v>
      </c>
      <c r="O41" s="3">
        <v>2660</v>
      </c>
      <c r="P41" s="3">
        <v>7911</v>
      </c>
      <c r="R41" s="1">
        <f t="shared" si="0"/>
        <v>3.5370000000000002E-3</v>
      </c>
      <c r="S41" s="1">
        <f t="shared" si="0"/>
        <v>2.7850000000000001E-3</v>
      </c>
    </row>
    <row r="42" spans="1:19" x14ac:dyDescent="0.35">
      <c r="A42" t="s">
        <v>57</v>
      </c>
      <c r="B42" s="3">
        <v>2940</v>
      </c>
      <c r="C42" s="3">
        <v>850</v>
      </c>
      <c r="D42" s="3">
        <v>1526</v>
      </c>
      <c r="E42" s="2">
        <v>0.55700000000000005</v>
      </c>
      <c r="F42" s="2">
        <v>0.51900000000000002</v>
      </c>
      <c r="G42" s="3">
        <v>4</v>
      </c>
      <c r="H42" s="3">
        <v>506</v>
      </c>
      <c r="I42" s="3">
        <v>308</v>
      </c>
      <c r="J42" s="3">
        <v>1</v>
      </c>
      <c r="K42" s="3">
        <v>38</v>
      </c>
      <c r="L42" s="3">
        <v>327</v>
      </c>
      <c r="M42" s="3">
        <v>143</v>
      </c>
      <c r="N42" s="3">
        <v>293</v>
      </c>
      <c r="O42" s="3">
        <v>378</v>
      </c>
      <c r="P42" s="3">
        <v>1539</v>
      </c>
      <c r="R42" s="1">
        <f t="shared" si="0"/>
        <v>5.5700000000000003E-3</v>
      </c>
      <c r="S42" s="1">
        <f t="shared" si="0"/>
        <v>5.1900000000000002E-3</v>
      </c>
    </row>
    <row r="43" spans="1:19" x14ac:dyDescent="0.35">
      <c r="A43" t="s">
        <v>58</v>
      </c>
      <c r="B43" s="3">
        <v>456</v>
      </c>
      <c r="C43" s="3">
        <v>136</v>
      </c>
      <c r="D43" s="3">
        <v>244</v>
      </c>
      <c r="E43" s="2">
        <v>0.55740000000000001</v>
      </c>
      <c r="F43" s="2">
        <v>0.53510000000000002</v>
      </c>
      <c r="G43" s="3">
        <v>0</v>
      </c>
      <c r="H43" s="3">
        <v>68</v>
      </c>
      <c r="I43" s="3">
        <v>53</v>
      </c>
      <c r="J43" s="3">
        <v>35</v>
      </c>
      <c r="K43" s="3">
        <v>3</v>
      </c>
      <c r="L43" s="3">
        <v>54</v>
      </c>
      <c r="M43" s="3">
        <v>16</v>
      </c>
      <c r="N43" s="3">
        <v>52</v>
      </c>
      <c r="O43" s="3">
        <v>56</v>
      </c>
      <c r="P43" s="3">
        <v>247</v>
      </c>
      <c r="R43" s="1">
        <f t="shared" si="0"/>
        <v>5.574E-3</v>
      </c>
      <c r="S43" s="1">
        <f t="shared" si="0"/>
        <v>5.3509999999999999E-3</v>
      </c>
    </row>
    <row r="44" spans="1:19" x14ac:dyDescent="0.35">
      <c r="A44" t="s">
        <v>59</v>
      </c>
      <c r="B44" s="3">
        <v>2951</v>
      </c>
      <c r="C44" s="3">
        <v>147</v>
      </c>
      <c r="D44" s="3">
        <v>774</v>
      </c>
      <c r="E44" s="2">
        <v>0.18990000000000001</v>
      </c>
      <c r="F44" s="2">
        <v>0.26229999999999998</v>
      </c>
      <c r="G44" s="3">
        <v>0</v>
      </c>
      <c r="H44" s="3">
        <v>11</v>
      </c>
      <c r="I44" s="3">
        <v>124</v>
      </c>
      <c r="J44" s="3">
        <v>21</v>
      </c>
      <c r="K44" s="3">
        <v>19</v>
      </c>
      <c r="L44" s="3">
        <v>1049</v>
      </c>
      <c r="M44" s="3">
        <v>326</v>
      </c>
      <c r="N44" s="3">
        <v>430</v>
      </c>
      <c r="O44" s="3">
        <v>817</v>
      </c>
      <c r="P44" s="3">
        <v>779</v>
      </c>
      <c r="R44" s="1">
        <f t="shared" si="0"/>
        <v>1.8990000000000001E-3</v>
      </c>
      <c r="S44" s="1">
        <f t="shared" si="0"/>
        <v>2.6229999999999999E-3</v>
      </c>
    </row>
    <row r="45" spans="1:19" x14ac:dyDescent="0.35">
      <c r="A45" t="s">
        <v>60</v>
      </c>
      <c r="B45" s="3">
        <v>3044</v>
      </c>
      <c r="C45" s="3">
        <v>227</v>
      </c>
      <c r="D45" s="3">
        <v>1348</v>
      </c>
      <c r="E45" s="2">
        <v>0.16839999999999999</v>
      </c>
      <c r="F45" s="2">
        <v>0.44280000000000003</v>
      </c>
      <c r="G45" s="3">
        <v>0</v>
      </c>
      <c r="H45" s="3">
        <v>77</v>
      </c>
      <c r="I45" s="3">
        <v>127</v>
      </c>
      <c r="J45" s="3">
        <v>2</v>
      </c>
      <c r="K45" s="3">
        <v>21</v>
      </c>
      <c r="L45" s="3">
        <v>174</v>
      </c>
      <c r="M45" s="3">
        <v>205</v>
      </c>
      <c r="N45" s="3">
        <v>201</v>
      </c>
      <c r="O45" s="3">
        <v>288</v>
      </c>
      <c r="P45" s="3">
        <v>1357</v>
      </c>
      <c r="R45" s="1">
        <f t="shared" si="0"/>
        <v>1.684E-3</v>
      </c>
      <c r="S45" s="1">
        <f t="shared" si="0"/>
        <v>4.4279999999999996E-3</v>
      </c>
    </row>
    <row r="46" spans="1:19" x14ac:dyDescent="0.35">
      <c r="A46" t="s">
        <v>61</v>
      </c>
      <c r="B46" s="3">
        <v>1544</v>
      </c>
      <c r="C46" s="3">
        <v>7</v>
      </c>
      <c r="D46" s="3">
        <v>36</v>
      </c>
      <c r="E46" s="2">
        <v>0.19439999999999999</v>
      </c>
      <c r="F46" s="2">
        <v>2.3300000000000001E-2</v>
      </c>
      <c r="G46" s="3">
        <v>0</v>
      </c>
      <c r="H46" s="3">
        <v>0</v>
      </c>
      <c r="I46" s="3">
        <v>7</v>
      </c>
      <c r="J46" s="3">
        <v>0</v>
      </c>
      <c r="K46" s="3">
        <v>0</v>
      </c>
      <c r="L46" s="3">
        <v>288</v>
      </c>
      <c r="M46" s="3">
        <v>111</v>
      </c>
      <c r="N46" s="3">
        <v>26</v>
      </c>
      <c r="O46" s="3">
        <v>348</v>
      </c>
      <c r="P46" s="3">
        <v>36</v>
      </c>
      <c r="R46" s="1">
        <f t="shared" si="0"/>
        <v>1.944E-3</v>
      </c>
      <c r="S46" s="1">
        <f t="shared" si="0"/>
        <v>2.33E-4</v>
      </c>
    </row>
    <row r="47" spans="1:19" x14ac:dyDescent="0.35">
      <c r="A47" t="s">
        <v>62</v>
      </c>
      <c r="B47" s="3">
        <v>13555</v>
      </c>
      <c r="C47" s="3">
        <v>335</v>
      </c>
      <c r="D47" s="3">
        <v>1061</v>
      </c>
      <c r="E47" s="2">
        <v>0.31569999999999998</v>
      </c>
      <c r="F47" s="2">
        <v>7.8299999999999995E-2</v>
      </c>
      <c r="G47" s="3">
        <v>6</v>
      </c>
      <c r="H47" s="3">
        <v>46</v>
      </c>
      <c r="I47" s="3">
        <v>113</v>
      </c>
      <c r="J47" s="3">
        <v>12</v>
      </c>
      <c r="K47" s="3">
        <v>160</v>
      </c>
      <c r="L47" s="3">
        <v>1692</v>
      </c>
      <c r="M47" s="3">
        <v>4020</v>
      </c>
      <c r="N47" s="3">
        <v>53</v>
      </c>
      <c r="O47" s="3">
        <v>217</v>
      </c>
      <c r="P47" s="3">
        <v>1067</v>
      </c>
      <c r="R47" s="1">
        <f t="shared" si="0"/>
        <v>3.1570000000000001E-3</v>
      </c>
      <c r="S47" s="1">
        <f t="shared" si="0"/>
        <v>7.8299999999999995E-4</v>
      </c>
    </row>
    <row r="48" spans="1:19" x14ac:dyDescent="0.35">
      <c r="A48" t="s">
        <v>63</v>
      </c>
      <c r="B48" s="3">
        <v>323</v>
      </c>
      <c r="C48" s="3">
        <v>53</v>
      </c>
      <c r="D48" s="3">
        <v>185</v>
      </c>
      <c r="E48" s="2">
        <v>0.28649999999999998</v>
      </c>
      <c r="F48" s="2">
        <v>0.57279999999999998</v>
      </c>
      <c r="G48" s="3">
        <v>0</v>
      </c>
      <c r="H48" s="3">
        <v>18</v>
      </c>
      <c r="I48" s="3">
        <v>26</v>
      </c>
      <c r="J48" s="3">
        <v>17</v>
      </c>
      <c r="K48" s="3">
        <v>4</v>
      </c>
      <c r="L48" s="3">
        <v>65</v>
      </c>
      <c r="M48" s="3">
        <v>77</v>
      </c>
      <c r="N48" s="3">
        <v>22</v>
      </c>
      <c r="O48" s="3">
        <v>68</v>
      </c>
      <c r="P48" s="3">
        <v>189</v>
      </c>
      <c r="R48" s="1">
        <f t="shared" si="0"/>
        <v>2.8649999999999999E-3</v>
      </c>
      <c r="S48" s="1">
        <f t="shared" si="0"/>
        <v>5.7279999999999996E-3</v>
      </c>
    </row>
    <row r="49" spans="1:19" x14ac:dyDescent="0.35">
      <c r="A49" t="s">
        <v>64</v>
      </c>
      <c r="B49" s="3">
        <v>6433</v>
      </c>
      <c r="C49" s="3">
        <v>283</v>
      </c>
      <c r="D49" s="3">
        <v>1512</v>
      </c>
      <c r="E49" s="2">
        <v>0.18720000000000001</v>
      </c>
      <c r="F49" s="2">
        <v>0.23499999999999999</v>
      </c>
      <c r="G49" s="3">
        <v>5</v>
      </c>
      <c r="H49" s="3">
        <v>92</v>
      </c>
      <c r="I49" s="3">
        <v>107</v>
      </c>
      <c r="J49" s="3">
        <v>2</v>
      </c>
      <c r="K49" s="3">
        <v>79</v>
      </c>
      <c r="L49" s="3">
        <v>788</v>
      </c>
      <c r="M49" s="3">
        <v>612</v>
      </c>
      <c r="N49" s="3">
        <v>236</v>
      </c>
      <c r="O49" s="3">
        <v>282</v>
      </c>
      <c r="P49" s="3">
        <v>1517</v>
      </c>
      <c r="R49" s="1">
        <f t="shared" si="0"/>
        <v>1.872E-3</v>
      </c>
      <c r="S49" s="1">
        <f t="shared" si="0"/>
        <v>2.3500000000000001E-3</v>
      </c>
    </row>
    <row r="50" spans="1:19" x14ac:dyDescent="0.35">
      <c r="A50" t="s">
        <v>65</v>
      </c>
      <c r="B50" s="3">
        <v>3711</v>
      </c>
      <c r="C50" s="3">
        <v>45</v>
      </c>
      <c r="D50" s="3">
        <v>766</v>
      </c>
      <c r="E50" s="2">
        <v>5.8700000000000002E-2</v>
      </c>
      <c r="F50" s="2">
        <v>0.2064</v>
      </c>
      <c r="G50" s="3">
        <v>16</v>
      </c>
      <c r="H50" s="3">
        <v>8</v>
      </c>
      <c r="I50" s="3">
        <v>5</v>
      </c>
      <c r="J50" s="3">
        <v>7</v>
      </c>
      <c r="K50" s="3">
        <v>10</v>
      </c>
      <c r="L50" s="3">
        <v>550</v>
      </c>
      <c r="M50" s="3">
        <v>728</v>
      </c>
      <c r="N50" s="3">
        <v>11</v>
      </c>
      <c r="O50" s="3">
        <v>3</v>
      </c>
      <c r="P50" s="3">
        <v>770</v>
      </c>
      <c r="R50" s="1">
        <f t="shared" si="0"/>
        <v>5.8699999999999996E-4</v>
      </c>
      <c r="S50" s="1">
        <f t="shared" si="0"/>
        <v>2.0639999999999999E-3</v>
      </c>
    </row>
    <row r="51" spans="1:19" x14ac:dyDescent="0.35">
      <c r="A51" t="s">
        <v>66</v>
      </c>
      <c r="B51" s="3">
        <v>3496</v>
      </c>
      <c r="C51" s="3">
        <v>111</v>
      </c>
      <c r="D51" s="3">
        <v>348</v>
      </c>
      <c r="E51" s="2">
        <v>0.31900000000000001</v>
      </c>
      <c r="F51" s="2">
        <v>9.9500000000000005E-2</v>
      </c>
      <c r="G51" s="3">
        <v>2</v>
      </c>
      <c r="H51" s="3">
        <v>5</v>
      </c>
      <c r="I51" s="3">
        <v>105</v>
      </c>
      <c r="J51" s="3">
        <v>5</v>
      </c>
      <c r="K51" s="3">
        <v>1</v>
      </c>
      <c r="L51" s="3">
        <v>391</v>
      </c>
      <c r="M51" s="3">
        <v>370</v>
      </c>
      <c r="N51" s="3">
        <v>307</v>
      </c>
      <c r="O51" s="3">
        <v>608</v>
      </c>
      <c r="P51" s="3">
        <v>348</v>
      </c>
      <c r="R51" s="1">
        <f t="shared" si="0"/>
        <v>3.1900000000000001E-3</v>
      </c>
      <c r="S51" s="1">
        <f t="shared" si="0"/>
        <v>9.9500000000000001E-4</v>
      </c>
    </row>
    <row r="52" spans="1:19" x14ac:dyDescent="0.35">
      <c r="A52" t="s">
        <v>67</v>
      </c>
      <c r="B52" s="3">
        <v>61769</v>
      </c>
      <c r="C52" s="3">
        <v>869</v>
      </c>
      <c r="D52" s="3">
        <v>11378</v>
      </c>
      <c r="E52" s="2">
        <v>7.6399999999999996E-2</v>
      </c>
      <c r="F52" s="2">
        <v>0.1842</v>
      </c>
      <c r="G52" s="3">
        <v>3</v>
      </c>
      <c r="H52" s="3">
        <v>35</v>
      </c>
      <c r="I52" s="3">
        <v>823</v>
      </c>
      <c r="J52" s="3">
        <v>7</v>
      </c>
      <c r="K52" s="3">
        <v>13</v>
      </c>
      <c r="L52" s="3">
        <v>11259</v>
      </c>
      <c r="M52" s="3">
        <v>17935</v>
      </c>
      <c r="N52" s="3">
        <v>12340</v>
      </c>
      <c r="O52" s="3">
        <v>11523</v>
      </c>
      <c r="P52" s="3">
        <v>11398</v>
      </c>
      <c r="R52" s="1">
        <f t="shared" si="0"/>
        <v>7.6400000000000003E-4</v>
      </c>
      <c r="S52" s="1">
        <f t="shared" si="0"/>
        <v>1.8420000000000001E-3</v>
      </c>
    </row>
    <row r="53" spans="1:19" x14ac:dyDescent="0.35">
      <c r="A53" t="s">
        <v>68</v>
      </c>
      <c r="B53" s="3">
        <v>27920</v>
      </c>
      <c r="C53" s="3">
        <v>2291</v>
      </c>
      <c r="D53" s="3">
        <v>9394</v>
      </c>
      <c r="E53" s="2">
        <v>0.24390000000000001</v>
      </c>
      <c r="F53" s="2">
        <v>0.33650000000000002</v>
      </c>
      <c r="G53" s="3">
        <v>526</v>
      </c>
      <c r="H53" s="3">
        <v>1831</v>
      </c>
      <c r="I53" s="3">
        <v>260</v>
      </c>
      <c r="J53" s="3">
        <v>15</v>
      </c>
      <c r="K53" s="3">
        <v>140</v>
      </c>
      <c r="L53" s="3">
        <v>396</v>
      </c>
      <c r="M53" s="3">
        <v>1600</v>
      </c>
      <c r="N53" s="3">
        <v>5892</v>
      </c>
      <c r="O53" s="3">
        <v>830</v>
      </c>
      <c r="P53" s="3">
        <v>9480</v>
      </c>
      <c r="R53" s="1">
        <f t="shared" si="0"/>
        <v>2.4390000000000002E-3</v>
      </c>
      <c r="S53" s="1">
        <f t="shared" si="0"/>
        <v>3.3649999999999999E-3</v>
      </c>
    </row>
    <row r="54" spans="1:19" x14ac:dyDescent="0.35">
      <c r="A54" t="s">
        <v>69</v>
      </c>
      <c r="B54" s="3">
        <v>8986</v>
      </c>
      <c r="C54" s="3">
        <v>1183</v>
      </c>
      <c r="D54" s="3">
        <v>4338</v>
      </c>
      <c r="E54" s="2">
        <v>0.2727</v>
      </c>
      <c r="F54" s="2">
        <v>0.48280000000000001</v>
      </c>
      <c r="G54" s="3">
        <v>2</v>
      </c>
      <c r="H54" s="3">
        <v>482</v>
      </c>
      <c r="I54" s="3">
        <v>631</v>
      </c>
      <c r="J54" s="3">
        <v>0</v>
      </c>
      <c r="K54" s="3">
        <v>85</v>
      </c>
      <c r="L54" s="3">
        <v>1247</v>
      </c>
      <c r="M54" s="3">
        <v>518</v>
      </c>
      <c r="N54" s="3">
        <v>517</v>
      </c>
      <c r="O54" s="3">
        <v>1085</v>
      </c>
      <c r="P54" s="3">
        <v>4372</v>
      </c>
      <c r="R54" s="1">
        <f t="shared" si="0"/>
        <v>2.7269999999999998E-3</v>
      </c>
      <c r="S54" s="1">
        <f t="shared" si="0"/>
        <v>4.8279999999999998E-3</v>
      </c>
    </row>
    <row r="55" spans="1:19" x14ac:dyDescent="0.35">
      <c r="A55" t="s">
        <v>70</v>
      </c>
      <c r="B55" s="3">
        <v>589</v>
      </c>
      <c r="C55" s="3">
        <v>42</v>
      </c>
      <c r="D55" s="3">
        <v>91</v>
      </c>
      <c r="E55" s="2">
        <v>0.46150000000000002</v>
      </c>
      <c r="F55" s="2">
        <v>0.1545</v>
      </c>
      <c r="G55" s="3">
        <v>0</v>
      </c>
      <c r="H55" s="3">
        <v>12</v>
      </c>
      <c r="I55" s="3">
        <v>26</v>
      </c>
      <c r="J55" s="3">
        <v>3</v>
      </c>
      <c r="K55" s="3">
        <v>10</v>
      </c>
      <c r="L55" s="3">
        <v>52</v>
      </c>
      <c r="M55" s="3">
        <v>132</v>
      </c>
      <c r="N55" s="3">
        <v>23</v>
      </c>
      <c r="O55" s="3">
        <v>89</v>
      </c>
      <c r="P55" s="3">
        <v>91</v>
      </c>
      <c r="R55" s="1">
        <f t="shared" si="0"/>
        <v>4.6150000000000002E-3</v>
      </c>
      <c r="S55" s="1">
        <f t="shared" si="0"/>
        <v>1.5449999999999999E-3</v>
      </c>
    </row>
    <row r="56" spans="1:19" x14ac:dyDescent="0.35">
      <c r="A56" t="s">
        <v>71</v>
      </c>
      <c r="B56" s="3">
        <v>10017</v>
      </c>
      <c r="C56" s="3">
        <v>290</v>
      </c>
      <c r="D56" s="3">
        <v>1261</v>
      </c>
      <c r="E56" s="2">
        <v>0.23</v>
      </c>
      <c r="F56" s="2">
        <v>0.12590000000000001</v>
      </c>
      <c r="G56" s="3">
        <v>8</v>
      </c>
      <c r="H56" s="3">
        <v>37</v>
      </c>
      <c r="I56" s="3">
        <v>60</v>
      </c>
      <c r="J56" s="3">
        <v>0</v>
      </c>
      <c r="K56" s="3">
        <v>192</v>
      </c>
      <c r="L56" s="3">
        <v>244</v>
      </c>
      <c r="M56" s="3">
        <v>966</v>
      </c>
      <c r="N56" s="3">
        <v>30</v>
      </c>
      <c r="O56" s="3">
        <v>439</v>
      </c>
      <c r="P56" s="3">
        <v>1274</v>
      </c>
      <c r="R56" s="1">
        <f t="shared" si="0"/>
        <v>2.3E-3</v>
      </c>
      <c r="S56" s="1">
        <f t="shared" si="0"/>
        <v>1.2589999999999999E-3</v>
      </c>
    </row>
    <row r="57" spans="1:19" x14ac:dyDescent="0.35">
      <c r="A57" t="s">
        <v>72</v>
      </c>
      <c r="B57" s="3">
        <v>44796</v>
      </c>
      <c r="C57" s="3">
        <v>2032</v>
      </c>
      <c r="D57" s="3">
        <v>17336</v>
      </c>
      <c r="E57" s="2">
        <v>0.1172</v>
      </c>
      <c r="F57" s="2">
        <v>0.38700000000000001</v>
      </c>
      <c r="G57" s="3">
        <v>416</v>
      </c>
      <c r="H57" s="3">
        <v>302</v>
      </c>
      <c r="I57" s="3">
        <v>1532</v>
      </c>
      <c r="J57" s="3">
        <v>54</v>
      </c>
      <c r="K57" s="3">
        <v>78</v>
      </c>
      <c r="L57" s="3">
        <v>114</v>
      </c>
      <c r="M57" s="3">
        <v>4545</v>
      </c>
      <c r="N57" s="3">
        <v>11251</v>
      </c>
      <c r="O57" s="3">
        <v>1580</v>
      </c>
      <c r="P57" s="3">
        <v>17384</v>
      </c>
      <c r="R57" s="1">
        <f t="shared" si="0"/>
        <v>1.1720000000000001E-3</v>
      </c>
      <c r="S57" s="1">
        <f t="shared" si="0"/>
        <v>3.8700000000000002E-3</v>
      </c>
    </row>
    <row r="58" spans="1:19" x14ac:dyDescent="0.35">
      <c r="A58" t="s">
        <v>73</v>
      </c>
      <c r="B58" s="3">
        <v>41190</v>
      </c>
      <c r="C58" s="3">
        <v>2687</v>
      </c>
      <c r="D58" s="3">
        <v>20967</v>
      </c>
      <c r="E58" s="2">
        <v>0.12820000000000001</v>
      </c>
      <c r="F58" s="2">
        <v>0.50900000000000001</v>
      </c>
      <c r="G58" s="3">
        <v>11</v>
      </c>
      <c r="H58" s="3">
        <v>50</v>
      </c>
      <c r="I58" s="3">
        <v>2631</v>
      </c>
      <c r="J58" s="3">
        <v>8</v>
      </c>
      <c r="K58" s="3">
        <v>32</v>
      </c>
      <c r="L58" s="3">
        <v>6793</v>
      </c>
      <c r="M58" s="3">
        <v>700</v>
      </c>
      <c r="N58" s="3">
        <v>8028</v>
      </c>
      <c r="O58" s="3">
        <v>25176</v>
      </c>
      <c r="P58" s="3">
        <v>21010</v>
      </c>
      <c r="R58" s="1">
        <f t="shared" si="0"/>
        <v>1.2819999999999999E-3</v>
      </c>
      <c r="S58" s="1">
        <f t="shared" si="0"/>
        <v>5.0899999999999999E-3</v>
      </c>
    </row>
    <row r="59" spans="1:19" x14ac:dyDescent="0.35">
      <c r="A59" t="s">
        <v>74</v>
      </c>
      <c r="B59" s="3">
        <v>2565</v>
      </c>
      <c r="C59" s="3">
        <v>22</v>
      </c>
      <c r="D59" s="3">
        <v>125</v>
      </c>
      <c r="E59" s="2">
        <v>0.17599999999999999</v>
      </c>
      <c r="F59" s="2">
        <v>4.87E-2</v>
      </c>
      <c r="G59" s="3">
        <v>2</v>
      </c>
      <c r="H59" s="3">
        <v>1</v>
      </c>
      <c r="I59" s="3">
        <v>20</v>
      </c>
      <c r="J59" s="3">
        <v>0</v>
      </c>
      <c r="K59" s="3">
        <v>0</v>
      </c>
      <c r="L59" s="3">
        <v>79</v>
      </c>
      <c r="M59" s="3">
        <v>165</v>
      </c>
      <c r="N59" s="3">
        <v>336</v>
      </c>
      <c r="O59" s="3">
        <v>365</v>
      </c>
      <c r="P59" s="3">
        <v>125</v>
      </c>
      <c r="R59" s="1">
        <f t="shared" si="0"/>
        <v>1.7600000000000001E-3</v>
      </c>
      <c r="S59" s="1">
        <f t="shared" si="0"/>
        <v>4.8700000000000002E-4</v>
      </c>
    </row>
    <row r="60" spans="1:19" x14ac:dyDescent="0.35">
      <c r="A60" t="s">
        <v>75</v>
      </c>
      <c r="B60" s="3">
        <v>1116</v>
      </c>
      <c r="C60" s="3">
        <v>8</v>
      </c>
      <c r="D60" s="3">
        <v>202</v>
      </c>
      <c r="E60" s="2">
        <v>3.9600000000000003E-2</v>
      </c>
      <c r="F60" s="2">
        <v>0.18099999999999999</v>
      </c>
      <c r="G60" s="3">
        <v>1</v>
      </c>
      <c r="H60" s="3">
        <v>0</v>
      </c>
      <c r="I60" s="3">
        <v>5</v>
      </c>
      <c r="J60" s="3">
        <v>0</v>
      </c>
      <c r="K60" s="3">
        <v>2</v>
      </c>
      <c r="L60" s="3">
        <v>65</v>
      </c>
      <c r="M60" s="3">
        <v>27</v>
      </c>
      <c r="N60" s="3">
        <v>0</v>
      </c>
      <c r="O60" s="3">
        <v>57</v>
      </c>
      <c r="P60" s="3">
        <v>202</v>
      </c>
      <c r="R60" s="1">
        <f t="shared" si="0"/>
        <v>3.9599999999999998E-4</v>
      </c>
      <c r="S60" s="1">
        <f t="shared" si="0"/>
        <v>1.81E-3</v>
      </c>
    </row>
    <row r="61" spans="1:19" x14ac:dyDescent="0.35">
      <c r="A61" t="s">
        <v>76</v>
      </c>
      <c r="B61" s="3">
        <v>24012</v>
      </c>
      <c r="C61" s="3">
        <v>774</v>
      </c>
      <c r="D61" s="3">
        <v>2566</v>
      </c>
      <c r="E61" s="2">
        <v>0.30159999999999998</v>
      </c>
      <c r="F61" s="2">
        <v>0.1069</v>
      </c>
      <c r="G61" s="3">
        <v>119</v>
      </c>
      <c r="H61" s="3">
        <v>333</v>
      </c>
      <c r="I61" s="3">
        <v>289</v>
      </c>
      <c r="J61" s="3">
        <v>37</v>
      </c>
      <c r="K61" s="3">
        <v>82</v>
      </c>
      <c r="L61" s="3">
        <v>1823</v>
      </c>
      <c r="M61" s="3">
        <v>8439</v>
      </c>
      <c r="N61" s="3">
        <v>4699</v>
      </c>
      <c r="O61" s="3">
        <v>2908</v>
      </c>
      <c r="P61" s="3">
        <v>2585</v>
      </c>
      <c r="R61" s="1">
        <f t="shared" si="0"/>
        <v>3.016E-3</v>
      </c>
      <c r="S61" s="1">
        <f t="shared" si="0"/>
        <v>1.0690000000000001E-3</v>
      </c>
    </row>
    <row r="62" spans="1:19" x14ac:dyDescent="0.35">
      <c r="A62" t="s">
        <v>77</v>
      </c>
      <c r="B62" s="3">
        <v>457</v>
      </c>
      <c r="C62" s="3">
        <v>28</v>
      </c>
      <c r="D62" s="3">
        <v>73</v>
      </c>
      <c r="E62" s="2">
        <v>0.3836</v>
      </c>
      <c r="F62" s="2">
        <v>0.15970000000000001</v>
      </c>
      <c r="G62" s="3">
        <v>0</v>
      </c>
      <c r="H62" s="3">
        <v>8</v>
      </c>
      <c r="I62" s="3">
        <v>16</v>
      </c>
      <c r="J62" s="3">
        <v>4</v>
      </c>
      <c r="K62" s="3">
        <v>6</v>
      </c>
      <c r="L62" s="3">
        <v>17</v>
      </c>
      <c r="M62" s="3">
        <v>73</v>
      </c>
      <c r="N62" s="3">
        <v>0</v>
      </c>
      <c r="O62" s="3">
        <v>23</v>
      </c>
      <c r="P62" s="3">
        <v>73</v>
      </c>
      <c r="R62" s="1">
        <f t="shared" si="0"/>
        <v>3.836E-3</v>
      </c>
      <c r="S62" s="1">
        <f t="shared" si="0"/>
        <v>1.5969999999999999E-3</v>
      </c>
    </row>
    <row r="63" spans="1:19" x14ac:dyDescent="0.35">
      <c r="A63" t="s">
        <v>78</v>
      </c>
      <c r="B63" s="3">
        <v>3467</v>
      </c>
      <c r="C63" s="3">
        <v>783</v>
      </c>
      <c r="D63" s="3">
        <v>1381</v>
      </c>
      <c r="E63" s="2">
        <v>0.56699999999999995</v>
      </c>
      <c r="F63" s="2">
        <v>0.39829999999999999</v>
      </c>
      <c r="G63" s="3">
        <v>3</v>
      </c>
      <c r="H63" s="3">
        <v>494</v>
      </c>
      <c r="I63" s="3">
        <v>208</v>
      </c>
      <c r="J63" s="3">
        <v>137</v>
      </c>
      <c r="K63" s="3">
        <v>16</v>
      </c>
      <c r="L63" s="3">
        <v>141</v>
      </c>
      <c r="M63" s="3">
        <v>879</v>
      </c>
      <c r="N63" s="3">
        <v>0</v>
      </c>
      <c r="O63" s="3">
        <v>250</v>
      </c>
      <c r="P63" s="3">
        <v>1394</v>
      </c>
      <c r="R63" s="1">
        <f t="shared" si="0"/>
        <v>5.6699999999999997E-3</v>
      </c>
      <c r="S63" s="1">
        <f t="shared" si="0"/>
        <v>3.9830000000000004E-3</v>
      </c>
    </row>
    <row r="64" spans="1:19" x14ac:dyDescent="0.35">
      <c r="A64" t="s">
        <v>79</v>
      </c>
      <c r="B64" s="3">
        <v>10415</v>
      </c>
      <c r="C64" s="3">
        <v>140</v>
      </c>
      <c r="D64" s="3">
        <v>926</v>
      </c>
      <c r="E64" s="2">
        <v>0.1512</v>
      </c>
      <c r="F64" s="2">
        <v>8.8900000000000007E-2</v>
      </c>
      <c r="G64" s="3">
        <v>0</v>
      </c>
      <c r="H64" s="3">
        <v>2</v>
      </c>
      <c r="I64" s="3">
        <v>127</v>
      </c>
      <c r="J64" s="3">
        <v>10</v>
      </c>
      <c r="K64" s="3">
        <v>3</v>
      </c>
      <c r="L64" s="3">
        <v>1009</v>
      </c>
      <c r="M64" s="3">
        <v>1173</v>
      </c>
      <c r="N64" s="3">
        <v>594</v>
      </c>
      <c r="O64" s="3">
        <v>1609</v>
      </c>
      <c r="P64" s="3">
        <v>930</v>
      </c>
      <c r="R64" s="1">
        <f t="shared" si="0"/>
        <v>1.5120000000000001E-3</v>
      </c>
      <c r="S64" s="1">
        <f t="shared" si="0"/>
        <v>8.8900000000000003E-4</v>
      </c>
    </row>
    <row r="65" spans="1:19" x14ac:dyDescent="0.35">
      <c r="A65" t="s">
        <v>80</v>
      </c>
      <c r="B65" s="3">
        <v>70865</v>
      </c>
      <c r="C65" s="3">
        <v>1266</v>
      </c>
      <c r="D65" s="3">
        <v>15584</v>
      </c>
      <c r="E65" s="2">
        <v>8.1199999999999994E-2</v>
      </c>
      <c r="F65" s="2">
        <v>0.21990000000000001</v>
      </c>
      <c r="G65" s="3">
        <v>37</v>
      </c>
      <c r="H65" s="3">
        <v>1110</v>
      </c>
      <c r="I65" s="3">
        <v>115</v>
      </c>
      <c r="J65" s="3">
        <v>0</v>
      </c>
      <c r="K65" s="3">
        <v>8</v>
      </c>
      <c r="L65" s="3">
        <v>3935</v>
      </c>
      <c r="M65" s="3">
        <v>4127</v>
      </c>
      <c r="N65" s="3">
        <v>11223</v>
      </c>
      <c r="O65" s="3">
        <v>2670</v>
      </c>
      <c r="P65" s="3">
        <v>15613</v>
      </c>
      <c r="R65" s="1">
        <f t="shared" si="0"/>
        <v>8.12E-4</v>
      </c>
      <c r="S65" s="1">
        <f t="shared" si="0"/>
        <v>2.199E-3</v>
      </c>
    </row>
    <row r="66" spans="1:19" x14ac:dyDescent="0.35">
      <c r="A66" t="s">
        <v>81</v>
      </c>
      <c r="B66" s="3">
        <v>12791</v>
      </c>
      <c r="C66" s="3">
        <v>1477</v>
      </c>
      <c r="D66" s="3">
        <v>2883</v>
      </c>
      <c r="E66" s="2">
        <v>0.51229999999999998</v>
      </c>
      <c r="F66" s="2">
        <v>0.22539999999999999</v>
      </c>
      <c r="G66" s="3">
        <v>15</v>
      </c>
      <c r="H66" s="3">
        <v>419</v>
      </c>
      <c r="I66" s="3">
        <v>754</v>
      </c>
      <c r="J66" s="3">
        <v>8</v>
      </c>
      <c r="K66" s="3">
        <v>301</v>
      </c>
      <c r="L66" s="3">
        <v>1334</v>
      </c>
      <c r="M66" s="3">
        <v>1631</v>
      </c>
      <c r="N66" s="3">
        <v>424</v>
      </c>
      <c r="O66" s="3">
        <v>827</v>
      </c>
      <c r="P66" s="3">
        <v>2889</v>
      </c>
      <c r="R66" s="1">
        <f t="shared" si="0"/>
        <v>5.1229999999999999E-3</v>
      </c>
      <c r="S66" s="1">
        <f t="shared" si="0"/>
        <v>2.2539999999999999E-3</v>
      </c>
    </row>
    <row r="67" spans="1:19" x14ac:dyDescent="0.35">
      <c r="A67" t="s">
        <v>82</v>
      </c>
      <c r="B67" s="3">
        <v>1016</v>
      </c>
      <c r="C67" s="3">
        <v>249</v>
      </c>
      <c r="D67" s="3">
        <v>470</v>
      </c>
      <c r="E67" s="2">
        <v>0.52980000000000005</v>
      </c>
      <c r="F67" s="2">
        <v>0.46260000000000001</v>
      </c>
      <c r="G67" s="3">
        <v>0</v>
      </c>
      <c r="H67" s="3">
        <v>88</v>
      </c>
      <c r="I67" s="3">
        <v>152</v>
      </c>
      <c r="J67" s="3">
        <v>0</v>
      </c>
      <c r="K67" s="3">
        <v>11</v>
      </c>
      <c r="L67" s="3">
        <v>127</v>
      </c>
      <c r="M67" s="3">
        <v>158</v>
      </c>
      <c r="N67" s="3">
        <v>3</v>
      </c>
      <c r="O67" s="3">
        <v>42</v>
      </c>
      <c r="P67" s="3">
        <v>472</v>
      </c>
      <c r="R67" s="1">
        <f t="shared" ref="R67:S75" si="1">--(E67&amp;"%")</f>
        <v>5.2979999999999998E-3</v>
      </c>
      <c r="S67" s="1">
        <f t="shared" si="1"/>
        <v>4.6259999999999999E-3</v>
      </c>
    </row>
    <row r="68" spans="1:19" x14ac:dyDescent="0.35">
      <c r="A68" t="s">
        <v>83</v>
      </c>
      <c r="B68" s="3">
        <v>15163</v>
      </c>
      <c r="C68" s="3">
        <v>2669</v>
      </c>
      <c r="D68" s="3">
        <v>6014</v>
      </c>
      <c r="E68" s="2">
        <v>0.44379999999999997</v>
      </c>
      <c r="F68" s="2">
        <v>0.39660000000000001</v>
      </c>
      <c r="G68" s="3">
        <v>7</v>
      </c>
      <c r="H68" s="3">
        <v>1107</v>
      </c>
      <c r="I68" s="3">
        <v>609</v>
      </c>
      <c r="J68" s="3">
        <v>2</v>
      </c>
      <c r="K68" s="3">
        <v>994</v>
      </c>
      <c r="L68" s="3">
        <v>347</v>
      </c>
      <c r="M68" s="3">
        <v>1661</v>
      </c>
      <c r="N68" s="3">
        <v>231</v>
      </c>
      <c r="O68" s="3">
        <v>458</v>
      </c>
      <c r="P68" s="3">
        <v>6041</v>
      </c>
      <c r="R68" s="1">
        <f t="shared" si="1"/>
        <v>4.4380000000000001E-3</v>
      </c>
      <c r="S68" s="1">
        <f t="shared" si="1"/>
        <v>3.9659999999999999E-3</v>
      </c>
    </row>
    <row r="69" spans="1:19" x14ac:dyDescent="0.35">
      <c r="A69" t="s">
        <v>84</v>
      </c>
      <c r="B69" s="3">
        <v>240</v>
      </c>
      <c r="C69" s="3">
        <v>38</v>
      </c>
      <c r="D69" s="3">
        <v>53</v>
      </c>
      <c r="E69" s="2">
        <v>0.71699999999999997</v>
      </c>
      <c r="F69" s="2">
        <v>0.2208</v>
      </c>
      <c r="G69" s="3">
        <v>0</v>
      </c>
      <c r="H69" s="3">
        <v>14</v>
      </c>
      <c r="I69" s="3">
        <v>20</v>
      </c>
      <c r="J69" s="3">
        <v>0</v>
      </c>
      <c r="K69" s="3">
        <v>4</v>
      </c>
      <c r="L69" s="3">
        <v>25</v>
      </c>
      <c r="M69" s="3">
        <v>14</v>
      </c>
      <c r="N69" s="3">
        <v>3</v>
      </c>
      <c r="O69" s="3">
        <v>10</v>
      </c>
      <c r="P69" s="3">
        <v>53</v>
      </c>
      <c r="R69" s="1">
        <f t="shared" si="1"/>
        <v>7.1700000000000002E-3</v>
      </c>
      <c r="S69" s="1">
        <f t="shared" si="1"/>
        <v>2.2079999999999999E-3</v>
      </c>
    </row>
    <row r="70" spans="1:19" x14ac:dyDescent="0.35">
      <c r="A70" t="s">
        <v>85</v>
      </c>
      <c r="B70" s="3">
        <v>5608</v>
      </c>
      <c r="C70" s="3">
        <v>792</v>
      </c>
      <c r="D70" s="3">
        <v>1460</v>
      </c>
      <c r="E70" s="2">
        <v>0.54249999999999998</v>
      </c>
      <c r="F70" s="2">
        <v>0.26029999999999998</v>
      </c>
      <c r="G70" s="3">
        <v>3</v>
      </c>
      <c r="H70" s="3">
        <v>622</v>
      </c>
      <c r="I70" s="3">
        <v>93</v>
      </c>
      <c r="J70" s="3">
        <v>8</v>
      </c>
      <c r="K70" s="3">
        <v>70</v>
      </c>
      <c r="L70" s="3">
        <v>288</v>
      </c>
      <c r="M70" s="3">
        <v>370</v>
      </c>
      <c r="N70" s="3">
        <v>242</v>
      </c>
      <c r="O70" s="3">
        <v>229</v>
      </c>
      <c r="P70" s="3">
        <v>1470</v>
      </c>
      <c r="R70" s="1">
        <f t="shared" si="1"/>
        <v>5.4250000000000001E-3</v>
      </c>
      <c r="S70" s="1">
        <f t="shared" si="1"/>
        <v>2.6029999999999998E-3</v>
      </c>
    </row>
    <row r="71" spans="1:19" x14ac:dyDescent="0.35">
      <c r="A71" t="s">
        <v>86</v>
      </c>
      <c r="B71" s="3">
        <v>874</v>
      </c>
      <c r="C71" s="3">
        <v>75</v>
      </c>
      <c r="D71" s="3">
        <v>640</v>
      </c>
      <c r="E71" s="2">
        <v>0.1172</v>
      </c>
      <c r="F71" s="2">
        <v>0.73229999999999995</v>
      </c>
      <c r="G71" s="3">
        <v>7</v>
      </c>
      <c r="H71" s="3">
        <v>13</v>
      </c>
      <c r="I71" s="3">
        <v>40</v>
      </c>
      <c r="J71" s="3">
        <v>9</v>
      </c>
      <c r="K71" s="3">
        <v>13</v>
      </c>
      <c r="L71" s="3">
        <v>194</v>
      </c>
      <c r="M71" s="3">
        <v>114</v>
      </c>
      <c r="N71" s="3">
        <v>2</v>
      </c>
      <c r="O71" s="3">
        <v>283</v>
      </c>
      <c r="P71" s="3">
        <v>644</v>
      </c>
      <c r="R71" s="1">
        <f t="shared" si="1"/>
        <v>1.1720000000000001E-3</v>
      </c>
      <c r="S71" s="1">
        <f t="shared" si="1"/>
        <v>7.3229999999999996E-3</v>
      </c>
    </row>
    <row r="72" spans="1:19" x14ac:dyDescent="0.35">
      <c r="A72" t="s">
        <v>87</v>
      </c>
      <c r="B72" s="3">
        <v>10047</v>
      </c>
      <c r="C72" s="3">
        <v>761</v>
      </c>
      <c r="D72" s="3">
        <v>1449</v>
      </c>
      <c r="E72" s="2">
        <v>0.5252</v>
      </c>
      <c r="F72" s="2">
        <v>0.14419999999999999</v>
      </c>
      <c r="G72" s="3">
        <v>0</v>
      </c>
      <c r="H72" s="3">
        <v>0</v>
      </c>
      <c r="I72" s="3">
        <v>761</v>
      </c>
      <c r="J72" s="3">
        <v>0</v>
      </c>
      <c r="K72" s="3">
        <v>0</v>
      </c>
      <c r="L72" s="3">
        <v>886</v>
      </c>
      <c r="M72" s="3">
        <v>1171</v>
      </c>
      <c r="N72" s="3">
        <v>1125</v>
      </c>
      <c r="O72" s="3">
        <v>1124</v>
      </c>
      <c r="P72" s="3">
        <v>1463</v>
      </c>
      <c r="R72" s="1">
        <f t="shared" si="1"/>
        <v>5.2519999999999997E-3</v>
      </c>
      <c r="S72" s="1">
        <f t="shared" si="1"/>
        <v>1.4419999999999999E-3</v>
      </c>
    </row>
    <row r="73" spans="1:19" x14ac:dyDescent="0.35">
      <c r="A73" t="s">
        <v>88</v>
      </c>
      <c r="B73" s="3">
        <v>22026</v>
      </c>
      <c r="C73" s="3">
        <v>3696</v>
      </c>
      <c r="D73" s="3">
        <v>8904</v>
      </c>
      <c r="E73" s="2">
        <v>0.41510000000000002</v>
      </c>
      <c r="F73" s="2">
        <v>0.4042</v>
      </c>
      <c r="G73" s="3">
        <v>61</v>
      </c>
      <c r="H73" s="3">
        <v>2492</v>
      </c>
      <c r="I73" s="3">
        <v>1031</v>
      </c>
      <c r="J73" s="3">
        <v>27</v>
      </c>
      <c r="K73" s="3">
        <v>128</v>
      </c>
      <c r="L73" s="3">
        <v>1441</v>
      </c>
      <c r="M73" s="3">
        <v>2144</v>
      </c>
      <c r="N73" s="3">
        <v>4551</v>
      </c>
      <c r="O73" s="3">
        <v>2113</v>
      </c>
      <c r="P73" s="3">
        <v>8972</v>
      </c>
      <c r="R73" s="1">
        <f t="shared" si="1"/>
        <v>4.1510000000000002E-3</v>
      </c>
      <c r="S73" s="1">
        <f t="shared" si="1"/>
        <v>4.0419999999999996E-3</v>
      </c>
    </row>
    <row r="74" spans="1:19" x14ac:dyDescent="0.35">
      <c r="A74" t="s">
        <v>89</v>
      </c>
      <c r="B74" s="3">
        <v>7016</v>
      </c>
      <c r="C74" s="3">
        <v>2310</v>
      </c>
      <c r="D74" s="3">
        <v>4070</v>
      </c>
      <c r="E74" s="2">
        <v>0.56759999999999999</v>
      </c>
      <c r="F74" s="2">
        <v>0.58009999999999995</v>
      </c>
      <c r="G74" s="3">
        <v>0</v>
      </c>
      <c r="H74" s="3">
        <v>852</v>
      </c>
      <c r="I74" s="3">
        <v>1336</v>
      </c>
      <c r="J74" s="3">
        <v>18</v>
      </c>
      <c r="K74" s="3">
        <v>156</v>
      </c>
      <c r="L74" s="3">
        <v>1612</v>
      </c>
      <c r="M74" s="3">
        <v>317</v>
      </c>
      <c r="N74" s="3">
        <v>0</v>
      </c>
      <c r="O74" s="3">
        <v>2419</v>
      </c>
      <c r="P74" s="3">
        <v>4098</v>
      </c>
      <c r="R74" s="1">
        <f t="shared" si="1"/>
        <v>5.6759999999999996E-3</v>
      </c>
      <c r="S74" s="1">
        <f t="shared" si="1"/>
        <v>5.8009999999999997E-3</v>
      </c>
    </row>
    <row r="75" spans="1:19" x14ac:dyDescent="0.35">
      <c r="A75" t="s">
        <v>90</v>
      </c>
      <c r="B75" s="3">
        <v>2800</v>
      </c>
      <c r="C75" s="3">
        <v>63</v>
      </c>
      <c r="D75" s="3">
        <v>210</v>
      </c>
      <c r="E75" s="2">
        <v>0.3</v>
      </c>
      <c r="F75" s="2">
        <v>7.4999999999999997E-2</v>
      </c>
      <c r="G75" s="3">
        <v>0</v>
      </c>
      <c r="H75" s="3">
        <v>0</v>
      </c>
      <c r="I75" s="3">
        <v>58</v>
      </c>
      <c r="J75" s="3">
        <v>5</v>
      </c>
      <c r="K75" s="3">
        <v>3</v>
      </c>
      <c r="L75" s="3">
        <v>603</v>
      </c>
      <c r="M75" s="3">
        <v>586</v>
      </c>
      <c r="N75" s="3">
        <v>144</v>
      </c>
      <c r="O75" s="3">
        <v>662</v>
      </c>
      <c r="P75" s="3">
        <v>211</v>
      </c>
      <c r="R75" s="1">
        <f t="shared" si="1"/>
        <v>3.0000000000000001E-3</v>
      </c>
      <c r="S75" s="1">
        <f t="shared" si="1"/>
        <v>7.5000000000000002E-4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C6F42-6736-4E10-AD67-20E396D7999D}">
  <sheetPr codeName="Sheet10"/>
  <dimension ref="A1:AE7"/>
  <sheetViews>
    <sheetView zoomScaleNormal="100" workbookViewId="0"/>
  </sheetViews>
  <sheetFormatPr defaultColWidth="0" defaultRowHeight="15" x14ac:dyDescent="0.3"/>
  <cols>
    <col min="1" max="1" width="22.54296875" style="64" customWidth="1"/>
    <col min="2" max="24" width="8.81640625" style="64" customWidth="1"/>
    <col min="25" max="25" width="11.1796875" style="64" bestFit="1" customWidth="1"/>
    <col min="26" max="26" width="3" style="64" customWidth="1"/>
    <col min="27" max="30" width="7.1796875" style="64" hidden="1" customWidth="1"/>
    <col min="31" max="31" width="7.81640625" style="64" hidden="1" customWidth="1"/>
    <col min="32" max="32" width="9.1796875" style="64" hidden="1" customWidth="1"/>
    <col min="33" max="16384" width="9.1796875" style="64" hidden="1"/>
  </cols>
  <sheetData>
    <row r="1" spans="1:25" ht="17.5" x14ac:dyDescent="0.35">
      <c r="A1" s="58" t="s">
        <v>327</v>
      </c>
    </row>
    <row r="2" spans="1:25" ht="15.5" thickBot="1" x14ac:dyDescent="0.35"/>
    <row r="3" spans="1:25" ht="15.5" thickBot="1" x14ac:dyDescent="0.35">
      <c r="A3" s="184" t="s">
        <v>140</v>
      </c>
      <c r="B3" s="185" t="str">
        <f>'Other Chart Source'!B47</f>
        <v>FL-G</v>
      </c>
      <c r="C3" s="186" t="str">
        <f>'Other Chart Source'!C47</f>
        <v>NY-G</v>
      </c>
      <c r="D3" s="186" t="str">
        <f>'Other Chart Source'!D47</f>
        <v>MA-G</v>
      </c>
      <c r="E3" s="186" t="str">
        <f>'Other Chart Source'!E47</f>
        <v>DE-G</v>
      </c>
      <c r="F3" s="186" t="str">
        <f>'Other Chart Source'!F47</f>
        <v>MI-G</v>
      </c>
      <c r="G3" s="186" t="str">
        <f>'Other Chart Source'!G47</f>
        <v>MO-G</v>
      </c>
      <c r="H3" s="186" t="str">
        <f>'Other Chart Source'!H47</f>
        <v>NM-G</v>
      </c>
      <c r="I3" s="186" t="str">
        <f>'Other Chart Source'!I47</f>
        <v>NE-G</v>
      </c>
      <c r="J3" s="186" t="str">
        <f>'Other Chart Source'!J47</f>
        <v>OR-G</v>
      </c>
      <c r="K3" s="186" t="str">
        <f>'Other Chart Source'!K47</f>
        <v>AR-G</v>
      </c>
      <c r="L3" s="186" t="str">
        <f>'Other Chart Source'!L47</f>
        <v>CT-G</v>
      </c>
      <c r="M3" s="186" t="str">
        <f>'Other Chart Source'!M47</f>
        <v>SC-G</v>
      </c>
      <c r="N3" s="186" t="str">
        <f>'Other Chart Source'!N47</f>
        <v>NJ-G</v>
      </c>
      <c r="O3" s="186" t="str">
        <f>'Other Chart Source'!O47</f>
        <v>IA-G</v>
      </c>
      <c r="P3" s="186" t="str">
        <f>'Other Chart Source'!P47</f>
        <v>MN-G</v>
      </c>
      <c r="Q3" s="186" t="str">
        <f>'Other Chart Source'!Q47</f>
        <v>NC-G</v>
      </c>
      <c r="R3" s="186" t="str">
        <f>'Other Chart Source'!R47</f>
        <v>ID-G</v>
      </c>
      <c r="S3" s="186" t="str">
        <f>'Other Chart Source'!S47</f>
        <v>VA-G</v>
      </c>
      <c r="T3" s="186" t="str">
        <f>'Other Chart Source'!T47</f>
        <v>ME-G</v>
      </c>
      <c r="U3" s="186" t="str">
        <f>'Other Chart Source'!U47</f>
        <v>WA-G</v>
      </c>
      <c r="V3" s="186" t="str">
        <f>'Other Chart Source'!V47</f>
        <v>VT-G</v>
      </c>
      <c r="W3" s="186" t="str">
        <f>'Other Chart Source'!W47</f>
        <v>SD-G</v>
      </c>
      <c r="X3" s="186" t="s">
        <v>122</v>
      </c>
      <c r="Y3" s="187" t="s">
        <v>103</v>
      </c>
    </row>
    <row r="4" spans="1:25" ht="15.5" thickBot="1" x14ac:dyDescent="0.35">
      <c r="A4" s="188" t="s">
        <v>100</v>
      </c>
      <c r="B4" s="59">
        <f>'Other Chart Source'!B48</f>
        <v>2.3E-2</v>
      </c>
      <c r="C4" s="60">
        <f>'Other Chart Source'!C48</f>
        <v>7.6399999999999996E-2</v>
      </c>
      <c r="D4" s="60">
        <f>'Other Chart Source'!D48</f>
        <v>8.0600000000000005E-2</v>
      </c>
      <c r="E4" s="60">
        <f>'Other Chart Source'!E48</f>
        <v>0.15140000000000001</v>
      </c>
      <c r="F4" s="60">
        <f>'Other Chart Source'!F48</f>
        <v>0.1517</v>
      </c>
      <c r="G4" s="60">
        <f>'Other Chart Source'!G48</f>
        <v>0.17319999999999999</v>
      </c>
      <c r="H4" s="60">
        <f>'Other Chart Source'!H48</f>
        <v>0.18720000000000001</v>
      </c>
      <c r="I4" s="60">
        <f>'Other Chart Source'!I48</f>
        <v>0.18990000000000001</v>
      </c>
      <c r="J4" s="60">
        <f>'Other Chart Source'!J48</f>
        <v>0.23</v>
      </c>
      <c r="K4" s="60">
        <f>'Other Chart Source'!K48</f>
        <v>0.23810000000000001</v>
      </c>
      <c r="L4" s="60">
        <f>'Other Chart Source'!L48</f>
        <v>0.29609999999999997</v>
      </c>
      <c r="M4" s="60">
        <f>'Other Chart Source'!M48</f>
        <v>0.30159999999999998</v>
      </c>
      <c r="N4" s="60">
        <f>'Other Chart Source'!N48</f>
        <v>0.31569999999999998</v>
      </c>
      <c r="O4" s="60">
        <f>'Other Chart Source'!O48</f>
        <v>0.35189999999999999</v>
      </c>
      <c r="P4" s="60">
        <f>'Other Chart Source'!P48</f>
        <v>0.3523</v>
      </c>
      <c r="Q4" s="60">
        <f>'Other Chart Source'!Q48</f>
        <v>0.35370000000000001</v>
      </c>
      <c r="R4" s="60">
        <f>'Other Chart Source'!R48</f>
        <v>0.35539999999999999</v>
      </c>
      <c r="S4" s="60">
        <f>'Other Chart Source'!S48</f>
        <v>0.44379999999999997</v>
      </c>
      <c r="T4" s="60">
        <f>'Other Chart Source'!T48</f>
        <v>0.45939999999999998</v>
      </c>
      <c r="U4" s="60">
        <f>'Other Chart Source'!U48</f>
        <v>0.5252</v>
      </c>
      <c r="V4" s="60">
        <f>'Other Chart Source'!V48</f>
        <v>0.54249999999999998</v>
      </c>
      <c r="W4" s="60">
        <f>'Other Chart Source'!W48</f>
        <v>0.56699999999999995</v>
      </c>
      <c r="X4" s="61">
        <v>0.25317362456696613</v>
      </c>
      <c r="Y4" s="62">
        <v>0.23430000000000001</v>
      </c>
    </row>
    <row r="5" spans="1:25" ht="340.5" customHeight="1" x14ac:dyDescent="0.3"/>
    <row r="6" spans="1:25" ht="340.5" customHeight="1" x14ac:dyDescent="0.3"/>
    <row r="7" spans="1:25" x14ac:dyDescent="0.3">
      <c r="A7" s="64" t="s">
        <v>298</v>
      </c>
    </row>
  </sheetData>
  <printOptions horizontalCentered="1"/>
  <pageMargins left="0.25" right="0.25" top="0.5" bottom="0.5" header="0.3" footer="0.3"/>
  <pageSetup scale="5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A956-A725-4E89-A0A1-EA9351EBE9A5}">
  <sheetPr codeName="Sheet11"/>
  <dimension ref="A1:AE7"/>
  <sheetViews>
    <sheetView zoomScaleNormal="100" workbookViewId="0"/>
  </sheetViews>
  <sheetFormatPr defaultColWidth="0" defaultRowHeight="15" x14ac:dyDescent="0.3"/>
  <cols>
    <col min="1" max="1" width="22.1796875" style="64" customWidth="1"/>
    <col min="2" max="24" width="8.81640625" style="64" customWidth="1"/>
    <col min="25" max="25" width="11.1796875" style="64" bestFit="1" customWidth="1"/>
    <col min="26" max="26" width="65" style="64" customWidth="1"/>
    <col min="27" max="30" width="7.1796875" style="64" hidden="1" customWidth="1"/>
    <col min="31" max="31" width="7.81640625" style="64" hidden="1" customWidth="1"/>
    <col min="32" max="32" width="9.1796875" style="64" hidden="1" customWidth="1"/>
    <col min="33" max="16384" width="9.1796875" style="64" hidden="1"/>
  </cols>
  <sheetData>
    <row r="1" spans="1:25" ht="17.5" x14ac:dyDescent="0.35">
      <c r="A1" s="58" t="s">
        <v>328</v>
      </c>
    </row>
    <row r="2" spans="1:25" ht="15.5" thickBot="1" x14ac:dyDescent="0.35"/>
    <row r="3" spans="1:25" ht="15.5" thickBot="1" x14ac:dyDescent="0.35">
      <c r="A3" s="184" t="s">
        <v>140</v>
      </c>
      <c r="B3" s="185" t="str">
        <f>'Other Chart Source'!B53</f>
        <v>FL-T</v>
      </c>
      <c r="C3" s="186" t="str">
        <f>'Other Chart Source'!C53</f>
        <v>NY-T</v>
      </c>
      <c r="D3" s="186" t="str">
        <f>'Other Chart Source'!D53</f>
        <v>MA-T</v>
      </c>
      <c r="E3" s="186" t="str">
        <f>'Other Chart Source'!E53</f>
        <v>DE-T</v>
      </c>
      <c r="F3" s="186" t="str">
        <f>'Other Chart Source'!F53</f>
        <v>MI-T</v>
      </c>
      <c r="G3" s="186" t="str">
        <f>'Other Chart Source'!G53</f>
        <v>MO-T</v>
      </c>
      <c r="H3" s="186" t="str">
        <f>'Other Chart Source'!H53</f>
        <v>NM-T</v>
      </c>
      <c r="I3" s="186" t="str">
        <f>'Other Chart Source'!I53</f>
        <v>OR-T</v>
      </c>
      <c r="J3" s="186" t="str">
        <f>'Other Chart Source'!J53</f>
        <v>AR-T</v>
      </c>
      <c r="K3" s="186" t="str">
        <f>'Other Chart Source'!K53</f>
        <v>NE-T</v>
      </c>
      <c r="L3" s="186" t="str">
        <f>'Other Chart Source'!L53</f>
        <v>SC-T</v>
      </c>
      <c r="M3" s="186" t="str">
        <f>'Other Chart Source'!M53</f>
        <v>NJ-T</v>
      </c>
      <c r="N3" s="186" t="str">
        <f>'Other Chart Source'!N53</f>
        <v>CT-T</v>
      </c>
      <c r="O3" s="186" t="str">
        <f>'Other Chart Source'!O53</f>
        <v>NC-T</v>
      </c>
      <c r="P3" s="186" t="str">
        <f>'Other Chart Source'!P53</f>
        <v>MN-T</v>
      </c>
      <c r="Q3" s="186" t="str">
        <f>'Other Chart Source'!Q53</f>
        <v>IA-T</v>
      </c>
      <c r="R3" s="186" t="str">
        <f>'Other Chart Source'!R53</f>
        <v>ID-T</v>
      </c>
      <c r="S3" s="186" t="str">
        <f>'Other Chart Source'!S53</f>
        <v>WA-T</v>
      </c>
      <c r="T3" s="186" t="str">
        <f>'Other Chart Source'!T53</f>
        <v>VA-T</v>
      </c>
      <c r="U3" s="186" t="str">
        <f>'Other Chart Source'!U53</f>
        <v>ME-T</v>
      </c>
      <c r="V3" s="186" t="str">
        <f>'Other Chart Source'!V53</f>
        <v>VT-T</v>
      </c>
      <c r="W3" s="186" t="str">
        <f>'Other Chart Source'!W53</f>
        <v>SD-T</v>
      </c>
      <c r="X3" s="186" t="s">
        <v>167</v>
      </c>
      <c r="Y3" s="187" t="s">
        <v>103</v>
      </c>
    </row>
    <row r="4" spans="1:25" ht="15.5" thickBot="1" x14ac:dyDescent="0.35">
      <c r="A4" s="188" t="s">
        <v>100</v>
      </c>
      <c r="B4" s="59">
        <f>'Other Chart Source'!B54</f>
        <v>3.6200000000000003E-2</v>
      </c>
      <c r="C4" s="60">
        <f>'Other Chart Source'!C54</f>
        <v>8.3599999999999994E-2</v>
      </c>
      <c r="D4" s="60">
        <f>'Other Chart Source'!D54</f>
        <v>8.4000000000000005E-2</v>
      </c>
      <c r="E4" s="60">
        <f>'Other Chart Source'!E54</f>
        <v>0.15160000000000001</v>
      </c>
      <c r="F4" s="60">
        <f>'Other Chart Source'!F54</f>
        <v>0.1552</v>
      </c>
      <c r="G4" s="60">
        <f>'Other Chart Source'!G54</f>
        <v>0.18030000000000002</v>
      </c>
      <c r="H4" s="60">
        <f>'Other Chart Source'!H54</f>
        <v>0.19750000000000001</v>
      </c>
      <c r="I4" s="60">
        <f>'Other Chart Source'!I54</f>
        <v>0.24559999999999998</v>
      </c>
      <c r="J4" s="60">
        <f>'Other Chart Source'!J54</f>
        <v>0.252</v>
      </c>
      <c r="K4" s="60">
        <f>'Other Chart Source'!K54</f>
        <v>0.26</v>
      </c>
      <c r="L4" s="60">
        <f>'Other Chart Source'!L54</f>
        <v>0.28249999999999997</v>
      </c>
      <c r="M4" s="60">
        <f>'Other Chart Source'!M54</f>
        <v>0.31180000000000002</v>
      </c>
      <c r="N4" s="60">
        <f>'Other Chart Source'!N54</f>
        <v>0.33399999999999996</v>
      </c>
      <c r="O4" s="60">
        <f>'Other Chart Source'!O54</f>
        <v>0.34820000000000001</v>
      </c>
      <c r="P4" s="60">
        <f>'Other Chart Source'!P54</f>
        <v>0.35039999999999999</v>
      </c>
      <c r="Q4" s="60">
        <f>'Other Chart Source'!Q54</f>
        <v>0.35240000000000005</v>
      </c>
      <c r="R4" s="60">
        <f>'Other Chart Source'!R54</f>
        <v>0.35270000000000001</v>
      </c>
      <c r="S4" s="60">
        <f>'Other Chart Source'!S54</f>
        <v>0.4</v>
      </c>
      <c r="T4" s="60">
        <f>'Other Chart Source'!T54</f>
        <v>0.45</v>
      </c>
      <c r="U4" s="60">
        <f>'Other Chart Source'!U54</f>
        <v>0.46130000000000004</v>
      </c>
      <c r="V4" s="60">
        <f>'Other Chart Source'!V54</f>
        <v>0.54859999999999998</v>
      </c>
      <c r="W4" s="60">
        <f>'Other Chart Source'!W54</f>
        <v>0.55779999999999996</v>
      </c>
      <c r="X4" s="61">
        <v>0.255</v>
      </c>
      <c r="Y4" s="62">
        <v>0.23430000000000001</v>
      </c>
    </row>
    <row r="5" spans="1:25" ht="409.5" customHeight="1" x14ac:dyDescent="0.3"/>
    <row r="6" spans="1:25" ht="276" customHeight="1" x14ac:dyDescent="0.3"/>
    <row r="7" spans="1:25" x14ac:dyDescent="0.3">
      <c r="A7" s="64" t="s">
        <v>298</v>
      </c>
    </row>
  </sheetData>
  <printOptions horizontalCentered="1"/>
  <pageMargins left="0.25" right="0.25" top="0.5" bottom="0.5" header="0.3" footer="0.3"/>
  <pageSetup scale="4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75D1E-B34D-4CA9-BA08-30937FFCE579}">
  <sheetPr codeName="Sheet12"/>
  <dimension ref="A1:AP154"/>
  <sheetViews>
    <sheetView workbookViewId="0">
      <selection activeCell="U50" sqref="U50"/>
    </sheetView>
  </sheetViews>
  <sheetFormatPr defaultRowHeight="14.5" x14ac:dyDescent="0.35"/>
  <cols>
    <col min="1" max="1" width="15" bestFit="1" customWidth="1"/>
  </cols>
  <sheetData>
    <row r="1" spans="1:42" x14ac:dyDescent="0.35">
      <c r="A1" t="s">
        <v>138</v>
      </c>
    </row>
    <row r="2" spans="1:42" ht="58" x14ac:dyDescent="0.35">
      <c r="A2" t="s">
        <v>140</v>
      </c>
      <c r="B2" t="s">
        <v>212</v>
      </c>
      <c r="C2" s="14" t="s">
        <v>329</v>
      </c>
      <c r="D2" s="26"/>
      <c r="G2" t="s">
        <v>140</v>
      </c>
      <c r="H2" s="214" t="s">
        <v>212</v>
      </c>
      <c r="I2" s="14" t="s">
        <v>103</v>
      </c>
      <c r="J2" s="215" t="s">
        <v>141</v>
      </c>
      <c r="L2" t="s">
        <v>140</v>
      </c>
      <c r="M2" t="s">
        <v>212</v>
      </c>
      <c r="N2" s="14" t="s">
        <v>103</v>
      </c>
      <c r="O2" s="26" t="s">
        <v>142</v>
      </c>
      <c r="R2" t="s">
        <v>140</v>
      </c>
      <c r="S2" t="s">
        <v>212</v>
      </c>
      <c r="T2" s="14" t="s">
        <v>103</v>
      </c>
      <c r="U2" s="26" t="s">
        <v>142</v>
      </c>
    </row>
    <row r="3" spans="1:42" x14ac:dyDescent="0.35">
      <c r="A3" t="s">
        <v>168</v>
      </c>
      <c r="B3" s="31">
        <f>INDEX('MSG with Gains Details'!$A$3:$N$104,MATCH('Other Chart Source'!A3,'MSG with Gains Details'!$A$3:$A$104,0),MATCH('Other Chart Source'!B$2,'MSG with Gains Details'!$A$3:$N$3,0))</f>
        <v>0.21099999999999999</v>
      </c>
      <c r="C3" s="216">
        <f>RANK(B3,B$3:B$32,1)</f>
        <v>16</v>
      </c>
      <c r="D3" s="2"/>
      <c r="G3" s="18" t="s">
        <v>19</v>
      </c>
      <c r="H3" s="218">
        <f>INDEX('MSG with Gains Details'!$A$3:$N$104,MATCH('Other Chart Source'!G3,'MSG with Gains Details'!$A$3:$A$104,0),MATCH('Other Chart Source'!H$2,'MSG with Gains Details'!$A$3:$N$3,0))</f>
        <v>0.5474</v>
      </c>
      <c r="I3" s="216">
        <f>RANK(H3,H$3:H$24,1)</f>
        <v>19</v>
      </c>
      <c r="J3" s="19"/>
      <c r="L3" s="18" t="s">
        <v>20</v>
      </c>
      <c r="M3" s="218">
        <f>INDEX('MSG with Gains Details'!$A$3:$N$104,MATCH('Other Chart Source'!L3,'MSG with Gains Details'!$A$3:$A$104,0),MATCH('Other Chart Source'!M$2,'MSG with Gains Details'!$A$3:$N$3,0))</f>
        <v>0.23810000000000001</v>
      </c>
      <c r="N3" s="216">
        <f>RANK(M3,M$3:M$24,1)</f>
        <v>10</v>
      </c>
      <c r="O3" s="19"/>
      <c r="R3" s="53" t="s">
        <v>144</v>
      </c>
      <c r="S3" s="31">
        <f>INDEX('MSG with Gains Details'!$A$3:$N$104,MATCH('Other Chart Source'!R3,'MSG with Gains Details'!$A$3:$A$104,0),MATCH('Other Chart Source'!S$2,'MSG with Gains Details'!$A$3:$N$3,0))</f>
        <v>0.252</v>
      </c>
      <c r="T3" s="216">
        <f>RANK(S3,S$3:S$24,1)</f>
        <v>9</v>
      </c>
      <c r="U3" s="54"/>
      <c r="Y3" s="18" t="s">
        <v>19</v>
      </c>
      <c r="Z3" s="19">
        <v>0.5474</v>
      </c>
      <c r="AB3" s="18" t="s">
        <v>30</v>
      </c>
      <c r="AC3" s="19">
        <v>2.3E-2</v>
      </c>
      <c r="AD3" s="31"/>
      <c r="AE3" s="19"/>
      <c r="AH3" s="53" t="s">
        <v>147</v>
      </c>
      <c r="AI3" s="55">
        <v>3.6200000000000003E-2</v>
      </c>
      <c r="AN3" t="str">
        <f>LEFT(G3,2)</f>
        <v>AR</v>
      </c>
      <c r="AO3" t="str">
        <f>LEFT(L3,2)</f>
        <v>AR</v>
      </c>
      <c r="AP3" t="str">
        <f>LEFT(R3,2)</f>
        <v>AR</v>
      </c>
    </row>
    <row r="4" spans="1:42" x14ac:dyDescent="0.35">
      <c r="A4" t="s">
        <v>169</v>
      </c>
      <c r="B4" s="31">
        <f>INDEX('MSG with Gains Details'!$A$3:$N$104,MATCH('Other Chart Source'!A4,'MSG with Gains Details'!$A$3:$A$104,0),MATCH('Other Chart Source'!B$2,'MSG with Gains Details'!$A$3:$N$3,0))</f>
        <v>0.36899999999999999</v>
      </c>
      <c r="C4" s="216">
        <f t="shared" ref="C4:C32" si="0">RANK(B4,B$3:B$32,1)</f>
        <v>24</v>
      </c>
      <c r="D4" s="2"/>
      <c r="G4" s="18" t="s">
        <v>24</v>
      </c>
      <c r="H4" s="218">
        <f>INDEX('MSG with Gains Details'!$A$3:$N$104,MATCH('Other Chart Source'!G4,'MSG with Gains Details'!$A$3:$A$104,0),MATCH('Other Chart Source'!H$2,'MSG with Gains Details'!$A$3:$N$3,0))</f>
        <v>0.5</v>
      </c>
      <c r="I4" s="216">
        <f t="shared" ref="I4:I24" si="1">RANK(H4,H$3:H$24,1)</f>
        <v>16</v>
      </c>
      <c r="J4" s="19"/>
      <c r="L4" s="18" t="s">
        <v>25</v>
      </c>
      <c r="M4" s="218">
        <f>INDEX('MSG with Gains Details'!$A$3:$N$104,MATCH('Other Chart Source'!L4,'MSG with Gains Details'!$A$3:$A$104,0),MATCH('Other Chart Source'!M$2,'MSG with Gains Details'!$A$3:$N$3,0))</f>
        <v>0.29609999999999997</v>
      </c>
      <c r="N4" s="216">
        <f t="shared" ref="N4:N24" si="2">RANK(M4,M$3:M$24,1)</f>
        <v>11</v>
      </c>
      <c r="O4" s="19"/>
      <c r="R4" s="53" t="s">
        <v>145</v>
      </c>
      <c r="S4" s="31">
        <f>INDEX('MSG with Gains Details'!$A$3:$N$104,MATCH('Other Chart Source'!R4,'MSG with Gains Details'!$A$3:$A$104,0),MATCH('Other Chart Source'!S$2,'MSG with Gains Details'!$A$3:$N$3,0))</f>
        <v>0.33399999999999996</v>
      </c>
      <c r="T4" s="216">
        <f t="shared" ref="T4:T24" si="3">RANK(S4,S$3:S$24,1)</f>
        <v>13</v>
      </c>
      <c r="U4" s="54"/>
      <c r="Y4" s="18" t="s">
        <v>24</v>
      </c>
      <c r="Z4" s="19">
        <v>0.5</v>
      </c>
      <c r="AB4" s="18" t="s">
        <v>67</v>
      </c>
      <c r="AC4" s="19">
        <v>7.6399999999999996E-2</v>
      </c>
      <c r="AD4" s="31"/>
      <c r="AE4" s="19"/>
      <c r="AH4" s="53" t="s">
        <v>159</v>
      </c>
      <c r="AI4" s="55">
        <v>8.3599999999999994E-2</v>
      </c>
      <c r="AN4" t="str">
        <f>LEFT(G4,2)</f>
        <v>CT</v>
      </c>
      <c r="AO4" t="str">
        <f>LEFT(L4,2)</f>
        <v>CT</v>
      </c>
      <c r="AP4" t="str">
        <f>LEFT(R4,2)</f>
        <v>CT</v>
      </c>
    </row>
    <row r="5" spans="1:42" x14ac:dyDescent="0.35">
      <c r="A5" t="s">
        <v>170</v>
      </c>
      <c r="B5" s="31">
        <f>INDEX('MSG with Gains Details'!$A$3:$N$104,MATCH('Other Chart Source'!A5,'MSG with Gains Details'!$A$3:$A$104,0),MATCH('Other Chart Source'!B$2,'MSG with Gains Details'!$A$3:$N$3,0))</f>
        <v>0.1196</v>
      </c>
      <c r="C5" s="216">
        <f t="shared" si="0"/>
        <v>7</v>
      </c>
      <c r="D5" s="2"/>
      <c r="G5" s="18" t="s">
        <v>27</v>
      </c>
      <c r="H5" s="218">
        <f>INDEX('MSG with Gains Details'!$A$3:$N$104,MATCH('Other Chart Source'!G5,'MSG with Gains Details'!$A$3:$A$104,0),MATCH('Other Chart Source'!H$2,'MSG with Gains Details'!$A$3:$N$3,0))</f>
        <v>0.2</v>
      </c>
      <c r="I5" s="216">
        <f t="shared" si="1"/>
        <v>7</v>
      </c>
      <c r="J5" s="19"/>
      <c r="L5" s="18" t="s">
        <v>28</v>
      </c>
      <c r="M5" s="218">
        <f>INDEX('MSG with Gains Details'!$A$3:$N$104,MATCH('Other Chart Source'!L5,'MSG with Gains Details'!$A$3:$A$104,0),MATCH('Other Chart Source'!M$2,'MSG with Gains Details'!$A$3:$N$3,0))</f>
        <v>0.15140000000000001</v>
      </c>
      <c r="N5" s="216">
        <f t="shared" si="2"/>
        <v>4</v>
      </c>
      <c r="O5" s="19"/>
      <c r="R5" s="53" t="s">
        <v>146</v>
      </c>
      <c r="S5" s="31">
        <f>INDEX('MSG with Gains Details'!$A$3:$N$104,MATCH('Other Chart Source'!R5,'MSG with Gains Details'!$A$3:$A$104,0),MATCH('Other Chart Source'!S$2,'MSG with Gains Details'!$A$3:$N$3,0))</f>
        <v>0.15160000000000001</v>
      </c>
      <c r="T5" s="216">
        <f t="shared" si="3"/>
        <v>4</v>
      </c>
      <c r="U5" s="54"/>
      <c r="Y5" s="18" t="s">
        <v>27</v>
      </c>
      <c r="Z5" s="19">
        <v>0.2</v>
      </c>
      <c r="AB5" s="18" t="s">
        <v>43</v>
      </c>
      <c r="AC5" s="19">
        <v>8.0600000000000005E-2</v>
      </c>
      <c r="AD5" s="31"/>
      <c r="AE5" s="19"/>
      <c r="AH5" s="53" t="s">
        <v>150</v>
      </c>
      <c r="AI5" s="55">
        <v>8.4000000000000005E-2</v>
      </c>
      <c r="AN5" t="str">
        <f>LEFT(G5,2)</f>
        <v>DE</v>
      </c>
      <c r="AO5" t="str">
        <f>LEFT(L5,2)</f>
        <v>DE</v>
      </c>
      <c r="AP5" t="str">
        <f>LEFT(R5,2)</f>
        <v>DE</v>
      </c>
    </row>
    <row r="6" spans="1:42" x14ac:dyDescent="0.35">
      <c r="A6" t="s">
        <v>171</v>
      </c>
      <c r="B6" s="31">
        <f>INDEX('MSG with Gains Details'!$A$3:$N$104,MATCH('Other Chart Source'!A6,'MSG with Gains Details'!$A$3:$A$104,0),MATCH('Other Chart Source'!B$2,'MSG with Gains Details'!$A$3:$N$3,0))</f>
        <v>0.2369</v>
      </c>
      <c r="C6" s="216">
        <f t="shared" si="0"/>
        <v>19</v>
      </c>
      <c r="D6" s="2"/>
      <c r="G6" s="18" t="s">
        <v>29</v>
      </c>
      <c r="H6" s="218">
        <f>INDEX('MSG with Gains Details'!$A$3:$N$104,MATCH('Other Chart Source'!G6,'MSG with Gains Details'!$A$3:$A$104,0),MATCH('Other Chart Source'!H$2,'MSG with Gains Details'!$A$3:$N$3,0))</f>
        <v>9.1800000000000007E-2</v>
      </c>
      <c r="I6" s="216">
        <f t="shared" si="1"/>
        <v>2</v>
      </c>
      <c r="J6" s="19"/>
      <c r="L6" s="18" t="s">
        <v>30</v>
      </c>
      <c r="M6" s="218">
        <f>INDEX('MSG with Gains Details'!$A$3:$N$104,MATCH('Other Chart Source'!L6,'MSG with Gains Details'!$A$3:$A$104,0),MATCH('Other Chart Source'!M$2,'MSG with Gains Details'!$A$3:$N$3,0))</f>
        <v>2.3E-2</v>
      </c>
      <c r="N6" s="216">
        <f t="shared" si="2"/>
        <v>1</v>
      </c>
      <c r="O6" s="19"/>
      <c r="R6" s="53" t="s">
        <v>147</v>
      </c>
      <c r="S6" s="31">
        <f>INDEX('MSG with Gains Details'!$A$3:$N$104,MATCH('Other Chart Source'!R6,'MSG with Gains Details'!$A$3:$A$104,0),MATCH('Other Chart Source'!S$2,'MSG with Gains Details'!$A$3:$N$3,0))</f>
        <v>3.6200000000000003E-2</v>
      </c>
      <c r="T6" s="216">
        <f t="shared" si="3"/>
        <v>1</v>
      </c>
      <c r="U6" s="54"/>
      <c r="Y6" s="18" t="s">
        <v>29</v>
      </c>
      <c r="Z6" s="19">
        <v>9.1800000000000007E-2</v>
      </c>
      <c r="AB6" s="18" t="s">
        <v>28</v>
      </c>
      <c r="AC6" s="19">
        <v>0.15140000000000001</v>
      </c>
      <c r="AD6" s="31"/>
      <c r="AE6" s="19"/>
      <c r="AH6" s="53" t="s">
        <v>146</v>
      </c>
      <c r="AI6" s="55">
        <v>0.15160000000000001</v>
      </c>
      <c r="AN6" t="str">
        <f>LEFT(G6,2)</f>
        <v>FL</v>
      </c>
      <c r="AO6" t="str">
        <f>LEFT(L6,2)</f>
        <v>FL</v>
      </c>
      <c r="AP6" t="str">
        <f>LEFT(R6,2)</f>
        <v>FL</v>
      </c>
    </row>
    <row r="7" spans="1:42" x14ac:dyDescent="0.35">
      <c r="A7" t="s">
        <v>172</v>
      </c>
      <c r="B7" s="31">
        <f>INDEX('MSG with Gains Details'!$A$3:$N$104,MATCH('Other Chart Source'!A7,'MSG with Gains Details'!$A$3:$A$104,0),MATCH('Other Chart Source'!B$2,'MSG with Gains Details'!$A$3:$N$3,0))</f>
        <v>0.21260000000000001</v>
      </c>
      <c r="C7" s="216">
        <f t="shared" si="0"/>
        <v>18</v>
      </c>
      <c r="D7" s="2"/>
      <c r="G7" s="18" t="s">
        <v>33</v>
      </c>
      <c r="H7" s="218">
        <f>INDEX('MSG with Gains Details'!$A$3:$N$104,MATCH('Other Chart Source'!G7,'MSG with Gains Details'!$A$3:$A$104,0),MATCH('Other Chart Source'!H$2,'MSG with Gains Details'!$A$3:$N$3,0))</f>
        <v>0.58819999999999995</v>
      </c>
      <c r="I7" s="216">
        <f t="shared" si="1"/>
        <v>21</v>
      </c>
      <c r="J7" s="19"/>
      <c r="L7" s="18" t="s">
        <v>34</v>
      </c>
      <c r="M7" s="218">
        <f>INDEX('MSG with Gains Details'!$A$3:$N$104,MATCH('Other Chart Source'!L7,'MSG with Gains Details'!$A$3:$A$104,0),MATCH('Other Chart Source'!M$2,'MSG with Gains Details'!$A$3:$N$3,0))</f>
        <v>0.35189999999999999</v>
      </c>
      <c r="N7" s="216">
        <f t="shared" si="2"/>
        <v>14</v>
      </c>
      <c r="O7" s="19"/>
      <c r="R7" s="53" t="s">
        <v>148</v>
      </c>
      <c r="S7" s="31">
        <f>INDEX('MSG with Gains Details'!$A$3:$N$104,MATCH('Other Chart Source'!R7,'MSG with Gains Details'!$A$3:$A$104,0),MATCH('Other Chart Source'!S$2,'MSG with Gains Details'!$A$3:$N$3,0))</f>
        <v>0.35240000000000005</v>
      </c>
      <c r="T7" s="216">
        <f t="shared" si="3"/>
        <v>16</v>
      </c>
      <c r="U7" s="54"/>
      <c r="Y7" s="18" t="s">
        <v>33</v>
      </c>
      <c r="Z7" s="19">
        <v>0.58819999999999995</v>
      </c>
      <c r="AB7" s="18" t="s">
        <v>48</v>
      </c>
      <c r="AC7" s="19">
        <v>0.1517</v>
      </c>
      <c r="AD7" s="31"/>
      <c r="AE7" s="19"/>
      <c r="AH7" s="53" t="s">
        <v>152</v>
      </c>
      <c r="AI7" s="55">
        <v>0.1552</v>
      </c>
      <c r="AN7" t="str">
        <f>LEFT(G7,2)</f>
        <v>IA</v>
      </c>
      <c r="AO7" t="str">
        <f>LEFT(L7,2)</f>
        <v>IA</v>
      </c>
      <c r="AP7" t="str">
        <f>LEFT(R7,2)</f>
        <v>IA</v>
      </c>
    </row>
    <row r="8" spans="1:42" x14ac:dyDescent="0.35">
      <c r="A8" t="s">
        <v>173</v>
      </c>
      <c r="B8" s="31">
        <f>INDEX('MSG with Gains Details'!$A$3:$N$104,MATCH('Other Chart Source'!A8,'MSG with Gains Details'!$A$3:$A$104,0),MATCH('Other Chart Source'!B$2,'MSG with Gains Details'!$A$3:$N$3,0))</f>
        <v>0.1384</v>
      </c>
      <c r="C8" s="216">
        <f t="shared" si="0"/>
        <v>11</v>
      </c>
      <c r="D8" s="2"/>
      <c r="G8" s="18" t="s">
        <v>35</v>
      </c>
      <c r="H8" s="218">
        <f>INDEX('MSG with Gains Details'!$A$3:$N$104,MATCH('Other Chart Source'!G8,'MSG with Gains Details'!$A$3:$A$104,0),MATCH('Other Chart Source'!H$2,'MSG with Gains Details'!$A$3:$N$3,0))</f>
        <v>0.23730000000000001</v>
      </c>
      <c r="I8" s="216">
        <f t="shared" si="1"/>
        <v>8</v>
      </c>
      <c r="J8" s="19"/>
      <c r="L8" s="18" t="s">
        <v>36</v>
      </c>
      <c r="M8" s="218">
        <f>INDEX('MSG with Gains Details'!$A$3:$N$104,MATCH('Other Chart Source'!L8,'MSG with Gains Details'!$A$3:$A$104,0),MATCH('Other Chart Source'!M$2,'MSG with Gains Details'!$A$3:$N$3,0))</f>
        <v>0.35539999999999999</v>
      </c>
      <c r="N8" s="216">
        <f t="shared" si="2"/>
        <v>17</v>
      </c>
      <c r="O8" s="19"/>
      <c r="R8" s="53" t="s">
        <v>149</v>
      </c>
      <c r="S8" s="31">
        <f>INDEX('MSG with Gains Details'!$A$3:$N$104,MATCH('Other Chart Source'!R8,'MSG with Gains Details'!$A$3:$A$104,0),MATCH('Other Chart Source'!S$2,'MSG with Gains Details'!$A$3:$N$3,0))</f>
        <v>0.35270000000000001</v>
      </c>
      <c r="T8" s="216">
        <f t="shared" si="3"/>
        <v>17</v>
      </c>
      <c r="U8" s="54"/>
      <c r="Y8" s="18" t="s">
        <v>35</v>
      </c>
      <c r="Z8" s="19">
        <v>0.23730000000000001</v>
      </c>
      <c r="AB8" s="18" t="s">
        <v>52</v>
      </c>
      <c r="AC8" s="19">
        <v>0.17319999999999999</v>
      </c>
      <c r="AD8" s="31"/>
      <c r="AE8" s="19"/>
      <c r="AH8" s="53" t="s">
        <v>154</v>
      </c>
      <c r="AI8" s="55">
        <v>0.18030000000000002</v>
      </c>
      <c r="AN8" t="str">
        <f>LEFT(G8,2)</f>
        <v>ID</v>
      </c>
      <c r="AO8" t="str">
        <f>LEFT(L8,2)</f>
        <v>ID</v>
      </c>
      <c r="AP8" t="str">
        <f>LEFT(R8,2)</f>
        <v>ID</v>
      </c>
    </row>
    <row r="9" spans="1:42" x14ac:dyDescent="0.35">
      <c r="A9" t="s">
        <v>174</v>
      </c>
      <c r="B9" s="31">
        <f>INDEX('MSG with Gains Details'!$A$3:$N$104,MATCH('Other Chart Source'!A9,'MSG with Gains Details'!$A$3:$A$104,0),MATCH('Other Chart Source'!B$2,'MSG with Gains Details'!$A$3:$N$3,0))</f>
        <v>0.23960000000000001</v>
      </c>
      <c r="C9" s="216">
        <f t="shared" si="0"/>
        <v>20</v>
      </c>
      <c r="D9" s="2"/>
      <c r="G9" s="18" t="s">
        <v>42</v>
      </c>
      <c r="H9" s="218">
        <f>INDEX('MSG with Gains Details'!$A$3:$N$104,MATCH('Other Chart Source'!G9,'MSG with Gains Details'!$A$3:$A$104,0),MATCH('Other Chart Source'!H$2,'MSG with Gains Details'!$A$3:$N$3,0))</f>
        <v>0.1467</v>
      </c>
      <c r="I9" s="216">
        <f t="shared" si="1"/>
        <v>4</v>
      </c>
      <c r="J9" s="19"/>
      <c r="L9" s="18" t="s">
        <v>43</v>
      </c>
      <c r="M9" s="218">
        <f>INDEX('MSG with Gains Details'!$A$3:$N$104,MATCH('Other Chart Source'!L9,'MSG with Gains Details'!$A$3:$A$104,0),MATCH('Other Chart Source'!M$2,'MSG with Gains Details'!$A$3:$N$3,0))</f>
        <v>8.0600000000000005E-2</v>
      </c>
      <c r="N9" s="216">
        <f t="shared" si="2"/>
        <v>3</v>
      </c>
      <c r="O9" s="19"/>
      <c r="R9" s="53" t="s">
        <v>150</v>
      </c>
      <c r="S9" s="31">
        <f>INDEX('MSG with Gains Details'!$A$3:$N$104,MATCH('Other Chart Source'!R9,'MSG with Gains Details'!$A$3:$A$104,0),MATCH('Other Chart Source'!S$2,'MSG with Gains Details'!$A$3:$N$3,0))</f>
        <v>8.4000000000000005E-2</v>
      </c>
      <c r="T9" s="216">
        <f t="shared" si="3"/>
        <v>3</v>
      </c>
      <c r="U9" s="54"/>
      <c r="Y9" s="18" t="s">
        <v>42</v>
      </c>
      <c r="Z9" s="19">
        <v>0.1467</v>
      </c>
      <c r="AB9" s="18" t="s">
        <v>64</v>
      </c>
      <c r="AC9" s="19">
        <v>0.18720000000000001</v>
      </c>
      <c r="AD9" s="31"/>
      <c r="AE9" s="19"/>
      <c r="AH9" s="53" t="s">
        <v>158</v>
      </c>
      <c r="AI9" s="55">
        <v>0.19750000000000001</v>
      </c>
      <c r="AN9" t="str">
        <f>LEFT(G9,2)</f>
        <v>MA</v>
      </c>
      <c r="AO9" t="str">
        <f>LEFT(L9,2)</f>
        <v>MA</v>
      </c>
      <c r="AP9" t="str">
        <f>LEFT(R9,2)</f>
        <v>MA</v>
      </c>
    </row>
    <row r="10" spans="1:42" x14ac:dyDescent="0.35">
      <c r="A10" t="s">
        <v>175</v>
      </c>
      <c r="B10" s="31">
        <f>INDEX('MSG with Gains Details'!$A$3:$N$104,MATCH('Other Chart Source'!A10,'MSG with Gains Details'!$A$3:$A$104,0),MATCH('Other Chart Source'!B$2,'MSG with Gains Details'!$A$3:$N$3,0))</f>
        <v>0.12970000000000001</v>
      </c>
      <c r="C10" s="216">
        <f t="shared" si="0"/>
        <v>9</v>
      </c>
      <c r="D10" s="2"/>
      <c r="G10" s="18" t="s">
        <v>45</v>
      </c>
      <c r="H10" s="218">
        <f>INDEX('MSG with Gains Details'!$A$3:$N$104,MATCH('Other Chart Source'!G10,'MSG with Gains Details'!$A$3:$A$104,0),MATCH('Other Chart Source'!H$2,'MSG with Gains Details'!$A$3:$N$3,0))</f>
        <v>0.52539999999999998</v>
      </c>
      <c r="I10" s="216">
        <f t="shared" si="1"/>
        <v>17</v>
      </c>
      <c r="J10" s="19"/>
      <c r="L10" s="18" t="s">
        <v>46</v>
      </c>
      <c r="M10" s="218">
        <f>INDEX('MSG with Gains Details'!$A$3:$N$104,MATCH('Other Chart Source'!L10,'MSG with Gains Details'!$A$3:$A$104,0),MATCH('Other Chart Source'!M$2,'MSG with Gains Details'!$A$3:$N$3,0))</f>
        <v>0.45939999999999998</v>
      </c>
      <c r="N10" s="216">
        <f t="shared" si="2"/>
        <v>19</v>
      </c>
      <c r="O10" s="19"/>
      <c r="R10" s="53" t="s">
        <v>151</v>
      </c>
      <c r="S10" s="31">
        <f>INDEX('MSG with Gains Details'!$A$3:$N$104,MATCH('Other Chart Source'!R10,'MSG with Gains Details'!$A$3:$A$104,0),MATCH('Other Chart Source'!S$2,'MSG with Gains Details'!$A$3:$N$3,0))</f>
        <v>0.46130000000000004</v>
      </c>
      <c r="T10" s="216">
        <f t="shared" si="3"/>
        <v>20</v>
      </c>
      <c r="U10" s="54"/>
      <c r="Y10" s="18" t="s">
        <v>45</v>
      </c>
      <c r="Z10" s="19">
        <v>0.52539999999999998</v>
      </c>
      <c r="AB10" s="18" t="s">
        <v>59</v>
      </c>
      <c r="AC10" s="19">
        <v>0.18990000000000001</v>
      </c>
      <c r="AD10" s="31"/>
      <c r="AE10" s="19"/>
      <c r="AH10" s="53" t="s">
        <v>160</v>
      </c>
      <c r="AI10" s="55">
        <v>0.24559999999999998</v>
      </c>
      <c r="AN10" t="str">
        <f>LEFT(G10,2)</f>
        <v>ME</v>
      </c>
      <c r="AO10" t="str">
        <f>LEFT(L10,2)</f>
        <v>ME</v>
      </c>
      <c r="AP10" t="str">
        <f>LEFT(R10,2)</f>
        <v>ME</v>
      </c>
    </row>
    <row r="11" spans="1:42" x14ac:dyDescent="0.35">
      <c r="A11" t="s">
        <v>176</v>
      </c>
      <c r="B11" s="31">
        <f>INDEX('MSG with Gains Details'!$A$3:$N$104,MATCH('Other Chart Source'!A11,'MSG with Gains Details'!$A$3:$A$104,0),MATCH('Other Chart Source'!B$2,'MSG with Gains Details'!$A$3:$N$3,0))</f>
        <v>0.50729999999999997</v>
      </c>
      <c r="C11" s="216">
        <f t="shared" si="0"/>
        <v>27</v>
      </c>
      <c r="D11" s="2"/>
      <c r="G11" s="18" t="s">
        <v>47</v>
      </c>
      <c r="H11" s="218">
        <f>INDEX('MSG with Gains Details'!$A$3:$N$104,MATCH('Other Chart Source'!G11,'MSG with Gains Details'!$A$3:$A$104,0),MATCH('Other Chart Source'!H$2,'MSG with Gains Details'!$A$3:$N$3,0))</f>
        <v>0.38350000000000001</v>
      </c>
      <c r="I11" s="216">
        <f t="shared" si="1"/>
        <v>12</v>
      </c>
      <c r="J11" s="19"/>
      <c r="L11" s="18" t="s">
        <v>48</v>
      </c>
      <c r="M11" s="218">
        <f>INDEX('MSG with Gains Details'!$A$3:$N$104,MATCH('Other Chart Source'!L11,'MSG with Gains Details'!$A$3:$A$104,0),MATCH('Other Chart Source'!M$2,'MSG with Gains Details'!$A$3:$N$3,0))</f>
        <v>0.1517</v>
      </c>
      <c r="N11" s="216">
        <f t="shared" si="2"/>
        <v>5</v>
      </c>
      <c r="O11" s="19"/>
      <c r="R11" s="53" t="s">
        <v>152</v>
      </c>
      <c r="S11" s="31">
        <f>INDEX('MSG with Gains Details'!$A$3:$N$104,MATCH('Other Chart Source'!R11,'MSG with Gains Details'!$A$3:$A$104,0),MATCH('Other Chart Source'!S$2,'MSG with Gains Details'!$A$3:$N$3,0))</f>
        <v>0.1552</v>
      </c>
      <c r="T11" s="216">
        <f t="shared" si="3"/>
        <v>5</v>
      </c>
      <c r="U11" s="54"/>
      <c r="Y11" s="18" t="s">
        <v>47</v>
      </c>
      <c r="Z11" s="19">
        <v>0.38350000000000001</v>
      </c>
      <c r="AB11" s="18" t="s">
        <v>71</v>
      </c>
      <c r="AC11" s="19">
        <v>0.23</v>
      </c>
      <c r="AD11" s="31"/>
      <c r="AE11" s="19"/>
      <c r="AH11" s="53" t="s">
        <v>144</v>
      </c>
      <c r="AI11" s="55">
        <v>0.252</v>
      </c>
      <c r="AN11" t="str">
        <f>LEFT(G11,2)</f>
        <v>MI</v>
      </c>
      <c r="AO11" t="str">
        <f>LEFT(L11,2)</f>
        <v>MI</v>
      </c>
      <c r="AP11" t="str">
        <f>LEFT(R11,2)</f>
        <v>MI</v>
      </c>
    </row>
    <row r="12" spans="1:42" x14ac:dyDescent="0.35">
      <c r="A12" t="s">
        <v>177</v>
      </c>
      <c r="B12" s="31">
        <f>INDEX('MSG with Gains Details'!$A$3:$N$104,MATCH('Other Chart Source'!A12,'MSG with Gains Details'!$A$3:$A$104,0),MATCH('Other Chart Source'!B$2,'MSG with Gains Details'!$A$3:$N$3,0))</f>
        <v>5.0200000000000002E-2</v>
      </c>
      <c r="C12" s="216">
        <f t="shared" si="0"/>
        <v>1</v>
      </c>
      <c r="D12" s="2"/>
      <c r="G12" s="18" t="s">
        <v>49</v>
      </c>
      <c r="H12" s="218">
        <f>INDEX('MSG with Gains Details'!$A$3:$N$104,MATCH('Other Chart Source'!G12,'MSG with Gains Details'!$A$3:$A$104,0),MATCH('Other Chart Source'!H$2,'MSG with Gains Details'!$A$3:$N$3,0))</f>
        <v>0.3165</v>
      </c>
      <c r="I12" s="216">
        <f t="shared" si="1"/>
        <v>10</v>
      </c>
      <c r="J12" s="19"/>
      <c r="L12" s="18" t="s">
        <v>50</v>
      </c>
      <c r="M12" s="218">
        <f>INDEX('MSG with Gains Details'!$A$3:$N$104,MATCH('Other Chart Source'!L12,'MSG with Gains Details'!$A$3:$A$104,0),MATCH('Other Chart Source'!M$2,'MSG with Gains Details'!$A$3:$N$3,0))</f>
        <v>0.3523</v>
      </c>
      <c r="N12" s="216">
        <f t="shared" si="2"/>
        <v>15</v>
      </c>
      <c r="O12" s="19"/>
      <c r="R12" s="53" t="s">
        <v>153</v>
      </c>
      <c r="S12" s="31">
        <f>INDEX('MSG with Gains Details'!$A$3:$N$104,MATCH('Other Chart Source'!R12,'MSG with Gains Details'!$A$3:$A$104,0),MATCH('Other Chart Source'!S$2,'MSG with Gains Details'!$A$3:$N$3,0))</f>
        <v>0.35039999999999999</v>
      </c>
      <c r="T12" s="216">
        <f t="shared" si="3"/>
        <v>15</v>
      </c>
      <c r="U12" s="54"/>
      <c r="Y12" s="18" t="s">
        <v>49</v>
      </c>
      <c r="Z12" s="19">
        <v>0.3165</v>
      </c>
      <c r="AB12" s="18" t="s">
        <v>20</v>
      </c>
      <c r="AC12" s="19">
        <v>0.23810000000000001</v>
      </c>
      <c r="AD12" s="31"/>
      <c r="AE12" s="19"/>
      <c r="AH12" s="53" t="s">
        <v>156</v>
      </c>
      <c r="AI12" s="55">
        <v>0.27800000000000002</v>
      </c>
      <c r="AN12" t="str">
        <f>LEFT(G12,2)</f>
        <v>MN</v>
      </c>
      <c r="AO12" t="str">
        <f>LEFT(L12,2)</f>
        <v>MN</v>
      </c>
      <c r="AP12" t="str">
        <f>LEFT(R12,2)</f>
        <v>MN</v>
      </c>
    </row>
    <row r="13" spans="1:42" x14ac:dyDescent="0.35">
      <c r="A13" t="s">
        <v>178</v>
      </c>
      <c r="B13" s="31">
        <f>INDEX('MSG with Gains Details'!$A$3:$N$104,MATCH('Other Chart Source'!A13,'MSG with Gains Details'!$A$3:$A$104,0),MATCH('Other Chart Source'!B$2,'MSG with Gains Details'!$A$3:$N$3,0))</f>
        <v>6.25E-2</v>
      </c>
      <c r="C13" s="216">
        <f t="shared" si="0"/>
        <v>3</v>
      </c>
      <c r="D13" s="2"/>
      <c r="G13" s="18" t="s">
        <v>51</v>
      </c>
      <c r="H13" s="218">
        <f>INDEX('MSG with Gains Details'!$A$3:$N$104,MATCH('Other Chart Source'!G13,'MSG with Gains Details'!$A$3:$A$104,0),MATCH('Other Chart Source'!H$2,'MSG with Gains Details'!$A$3:$N$3,0))</f>
        <v>0.49459999999999998</v>
      </c>
      <c r="I13" s="216">
        <f t="shared" si="1"/>
        <v>15</v>
      </c>
      <c r="J13" s="19"/>
      <c r="L13" s="18" t="s">
        <v>52</v>
      </c>
      <c r="M13" s="218">
        <f>INDEX('MSG with Gains Details'!$A$3:$N$104,MATCH('Other Chart Source'!L13,'MSG with Gains Details'!$A$3:$A$104,0),MATCH('Other Chart Source'!M$2,'MSG with Gains Details'!$A$3:$N$3,0))</f>
        <v>0.17319999999999999</v>
      </c>
      <c r="N13" s="216">
        <f t="shared" si="2"/>
        <v>6</v>
      </c>
      <c r="O13" s="19"/>
      <c r="R13" s="53" t="s">
        <v>154</v>
      </c>
      <c r="S13" s="31">
        <f>INDEX('MSG with Gains Details'!$A$3:$N$104,MATCH('Other Chart Source'!R13,'MSG with Gains Details'!$A$3:$A$104,0),MATCH('Other Chart Source'!S$2,'MSG with Gains Details'!$A$3:$N$3,0))</f>
        <v>0.18030000000000002</v>
      </c>
      <c r="T13" s="216">
        <f t="shared" si="3"/>
        <v>6</v>
      </c>
      <c r="U13" s="54"/>
      <c r="Y13" s="18" t="s">
        <v>51</v>
      </c>
      <c r="Z13" s="19">
        <v>0.49459999999999998</v>
      </c>
      <c r="AB13" s="18" t="s">
        <v>25</v>
      </c>
      <c r="AC13" s="19">
        <v>0.29609999999999997</v>
      </c>
      <c r="AD13" s="31"/>
      <c r="AE13" s="19"/>
      <c r="AH13" s="53" t="s">
        <v>161</v>
      </c>
      <c r="AI13" s="55">
        <v>0.28249999999999997</v>
      </c>
      <c r="AN13" t="str">
        <f>LEFT(G13,2)</f>
        <v>MO</v>
      </c>
      <c r="AO13" t="str">
        <f>LEFT(L13,2)</f>
        <v>MO</v>
      </c>
      <c r="AP13" t="str">
        <f>LEFT(R13,2)</f>
        <v>MO</v>
      </c>
    </row>
    <row r="14" spans="1:42" x14ac:dyDescent="0.35">
      <c r="A14" t="s">
        <v>179</v>
      </c>
      <c r="B14" s="31">
        <f>INDEX('MSG with Gains Details'!$A$3:$N$104,MATCH('Other Chart Source'!A14,'MSG with Gains Details'!$A$3:$A$104,0),MATCH('Other Chart Source'!B$2,'MSG with Gains Details'!$A$3:$N$3,0))</f>
        <v>0.16239999999999999</v>
      </c>
      <c r="C14" s="216">
        <f t="shared" si="0"/>
        <v>13</v>
      </c>
      <c r="D14" s="2"/>
      <c r="G14" s="18" t="s">
        <v>55</v>
      </c>
      <c r="H14" s="218">
        <f>INDEX('MSG with Gains Details'!$A$3:$N$104,MATCH('Other Chart Source'!G14,'MSG with Gains Details'!$A$3:$A$104,0),MATCH('Other Chart Source'!H$2,'MSG with Gains Details'!$A$3:$N$3,0))</f>
        <v>0.1822</v>
      </c>
      <c r="I14" s="216">
        <f t="shared" si="1"/>
        <v>5</v>
      </c>
      <c r="J14" s="19"/>
      <c r="L14" s="18" t="s">
        <v>56</v>
      </c>
      <c r="M14" s="218">
        <f>INDEX('MSG with Gains Details'!$A$3:$N$104,MATCH('Other Chart Source'!L14,'MSG with Gains Details'!$A$3:$A$104,0),MATCH('Other Chart Source'!M$2,'MSG with Gains Details'!$A$3:$N$3,0))</f>
        <v>0.35370000000000001</v>
      </c>
      <c r="N14" s="216">
        <f t="shared" si="2"/>
        <v>16</v>
      </c>
      <c r="O14" s="19"/>
      <c r="R14" s="53" t="s">
        <v>155</v>
      </c>
      <c r="S14" s="31">
        <f>INDEX('MSG with Gains Details'!$A$3:$N$104,MATCH('Other Chart Source'!R14,'MSG with Gains Details'!$A$3:$A$104,0),MATCH('Other Chart Source'!S$2,'MSG with Gains Details'!$A$3:$N$3,0))</f>
        <v>0.34820000000000001</v>
      </c>
      <c r="T14" s="216">
        <f t="shared" si="3"/>
        <v>14</v>
      </c>
      <c r="U14" s="54"/>
      <c r="Y14" s="18" t="s">
        <v>55</v>
      </c>
      <c r="Z14" s="19">
        <v>0.1822</v>
      </c>
      <c r="AB14" s="18" t="s">
        <v>76</v>
      </c>
      <c r="AC14" s="19">
        <v>0.30159999999999998</v>
      </c>
      <c r="AD14" s="31"/>
      <c r="AE14" s="19"/>
      <c r="AH14" s="53" t="s">
        <v>157</v>
      </c>
      <c r="AI14" s="55">
        <v>0.31180000000000002</v>
      </c>
      <c r="AN14" t="str">
        <f>LEFT(G14,2)</f>
        <v>NC</v>
      </c>
      <c r="AO14" t="str">
        <f>LEFT(L14,2)</f>
        <v>NC</v>
      </c>
      <c r="AP14" t="str">
        <f>LEFT(R14,2)</f>
        <v>NC</v>
      </c>
    </row>
    <row r="15" spans="1:42" x14ac:dyDescent="0.35">
      <c r="A15" t="s">
        <v>180</v>
      </c>
      <c r="B15" s="31">
        <f>INDEX('MSG with Gains Details'!$A$3:$N$104,MATCH('Other Chart Source'!A15,'MSG with Gains Details'!$A$3:$A$104,0),MATCH('Other Chart Source'!B$2,'MSG with Gains Details'!$A$3:$N$3,0))</f>
        <v>0.21160000000000001</v>
      </c>
      <c r="C15" s="216">
        <f t="shared" si="0"/>
        <v>17</v>
      </c>
      <c r="D15" s="2"/>
      <c r="G15" s="18" t="s">
        <v>58</v>
      </c>
      <c r="H15" s="218">
        <f>INDEX('MSG with Gains Details'!$A$3:$N$104,MATCH('Other Chart Source'!G15,'MSG with Gains Details'!$A$3:$A$104,0),MATCH('Other Chart Source'!H$2,'MSG with Gains Details'!$A$3:$N$3,0))</f>
        <v>0.55740000000000001</v>
      </c>
      <c r="I15" s="216">
        <f t="shared" si="1"/>
        <v>20</v>
      </c>
      <c r="J15" s="19"/>
      <c r="L15" s="18" t="s">
        <v>59</v>
      </c>
      <c r="M15" s="218">
        <f>INDEX('MSG with Gains Details'!$A$3:$N$104,MATCH('Other Chart Source'!L15,'MSG with Gains Details'!$A$3:$A$104,0),MATCH('Other Chart Source'!M$2,'MSG with Gains Details'!$A$3:$N$3,0))</f>
        <v>0.18990000000000001</v>
      </c>
      <c r="N15" s="216">
        <f t="shared" si="2"/>
        <v>8</v>
      </c>
      <c r="O15" s="19"/>
      <c r="R15" s="53" t="s">
        <v>156</v>
      </c>
      <c r="S15" s="31">
        <f>INDEX('MSG with Gains Details'!$A$3:$N$104,MATCH('Other Chart Source'!R15,'MSG with Gains Details'!$A$3:$A$104,0),MATCH('Other Chart Source'!S$2,'MSG with Gains Details'!$A$3:$N$3,0))</f>
        <v>0.26</v>
      </c>
      <c r="T15" s="216">
        <f t="shared" si="3"/>
        <v>10</v>
      </c>
      <c r="U15" s="54"/>
      <c r="Y15" s="18" t="s">
        <v>58</v>
      </c>
      <c r="Z15" s="19">
        <v>0.55740000000000001</v>
      </c>
      <c r="AB15" s="18" t="s">
        <v>62</v>
      </c>
      <c r="AC15" s="19">
        <v>0.31569999999999998</v>
      </c>
      <c r="AD15" s="31"/>
      <c r="AE15" s="19"/>
      <c r="AH15" s="53" t="s">
        <v>145</v>
      </c>
      <c r="AI15" s="55">
        <v>0.33399999999999996</v>
      </c>
      <c r="AN15" t="str">
        <f>LEFT(G15,2)</f>
        <v>NE</v>
      </c>
      <c r="AO15" t="str">
        <f>LEFT(L15,2)</f>
        <v>NE</v>
      </c>
      <c r="AP15" t="str">
        <f>LEFT(R15,2)</f>
        <v>NE</v>
      </c>
    </row>
    <row r="16" spans="1:42" x14ac:dyDescent="0.35">
      <c r="A16" t="s">
        <v>181</v>
      </c>
      <c r="B16" s="31">
        <f>INDEX('MSG with Gains Details'!$A$3:$N$104,MATCH('Other Chart Source'!A16,'MSG with Gains Details'!$A$3:$A$104,0),MATCH('Other Chart Source'!B$2,'MSG with Gains Details'!$A$3:$N$3,0))</f>
        <v>0.13500000000000001</v>
      </c>
      <c r="C16" s="216">
        <f t="shared" si="0"/>
        <v>10</v>
      </c>
      <c r="D16" s="2"/>
      <c r="G16" s="18" t="s">
        <v>61</v>
      </c>
      <c r="H16" s="218">
        <f>INDEX('MSG with Gains Details'!$A$3:$N$104,MATCH('Other Chart Source'!G16,'MSG with Gains Details'!$A$3:$A$104,0),MATCH('Other Chart Source'!H$2,'MSG with Gains Details'!$A$3:$N$3,0))</f>
        <v>0.19439999999999999</v>
      </c>
      <c r="I16" s="216">
        <f t="shared" si="1"/>
        <v>6</v>
      </c>
      <c r="J16" s="19"/>
      <c r="L16" s="18" t="s">
        <v>62</v>
      </c>
      <c r="M16" s="218">
        <f>INDEX('MSG with Gains Details'!$A$3:$N$104,MATCH('Other Chart Source'!L16,'MSG with Gains Details'!$A$3:$A$104,0),MATCH('Other Chart Source'!M$2,'MSG with Gains Details'!$A$3:$N$3,0))</f>
        <v>0.31569999999999998</v>
      </c>
      <c r="N16" s="216">
        <f t="shared" si="2"/>
        <v>13</v>
      </c>
      <c r="O16" s="19"/>
      <c r="R16" s="53" t="s">
        <v>157</v>
      </c>
      <c r="S16" s="31">
        <f>INDEX('MSG with Gains Details'!$A$3:$N$104,MATCH('Other Chart Source'!R16,'MSG with Gains Details'!$A$3:$A$104,0),MATCH('Other Chart Source'!S$2,'MSG with Gains Details'!$A$3:$N$3,0))</f>
        <v>0.31180000000000002</v>
      </c>
      <c r="T16" s="216">
        <f t="shared" si="3"/>
        <v>12</v>
      </c>
      <c r="U16" s="54"/>
      <c r="Y16" s="18" t="s">
        <v>61</v>
      </c>
      <c r="Z16" s="19">
        <v>0.19439999999999999</v>
      </c>
      <c r="AB16" s="18" t="s">
        <v>34</v>
      </c>
      <c r="AC16" s="19">
        <v>0.35189999999999999</v>
      </c>
      <c r="AD16" s="31"/>
      <c r="AE16" s="19"/>
      <c r="AH16" s="53" t="s">
        <v>155</v>
      </c>
      <c r="AI16" s="55">
        <v>0.34820000000000001</v>
      </c>
      <c r="AN16" t="str">
        <f>LEFT(G16,2)</f>
        <v>NJ</v>
      </c>
      <c r="AO16" t="str">
        <f>LEFT(L16,2)</f>
        <v>NJ</v>
      </c>
      <c r="AP16" t="str">
        <f>LEFT(R16,2)</f>
        <v>NJ</v>
      </c>
    </row>
    <row r="17" spans="1:42" x14ac:dyDescent="0.35">
      <c r="A17" t="s">
        <v>182</v>
      </c>
      <c r="B17" s="31">
        <f>INDEX('MSG with Gains Details'!$A$3:$N$104,MATCH('Other Chart Source'!A17,'MSG with Gains Details'!$A$3:$A$104,0),MATCH('Other Chart Source'!B$2,'MSG with Gains Details'!$A$3:$N$3,0))</f>
        <v>8.6699999999999999E-2</v>
      </c>
      <c r="C17" s="216">
        <f t="shared" si="0"/>
        <v>5</v>
      </c>
      <c r="D17" s="2"/>
      <c r="G17" s="18" t="s">
        <v>63</v>
      </c>
      <c r="H17" s="218">
        <f>INDEX('MSG with Gains Details'!$A$3:$N$104,MATCH('Other Chart Source'!G17,'MSG with Gains Details'!$A$3:$A$104,0),MATCH('Other Chart Source'!H$2,'MSG with Gains Details'!$A$3:$N$3,0))</f>
        <v>0.28649999999999998</v>
      </c>
      <c r="I17" s="216">
        <f t="shared" si="1"/>
        <v>9</v>
      </c>
      <c r="J17" s="19"/>
      <c r="L17" s="18" t="s">
        <v>64</v>
      </c>
      <c r="M17" s="218">
        <f>INDEX('MSG with Gains Details'!$A$3:$N$104,MATCH('Other Chart Source'!L17,'MSG with Gains Details'!$A$3:$A$104,0),MATCH('Other Chart Source'!M$2,'MSG with Gains Details'!$A$3:$N$3,0))</f>
        <v>0.18720000000000001</v>
      </c>
      <c r="N17" s="216">
        <f t="shared" si="2"/>
        <v>7</v>
      </c>
      <c r="O17" s="19"/>
      <c r="R17" s="53" t="s">
        <v>158</v>
      </c>
      <c r="S17" s="31">
        <f>INDEX('MSG with Gains Details'!$A$3:$N$104,MATCH('Other Chart Source'!R17,'MSG with Gains Details'!$A$3:$A$104,0),MATCH('Other Chart Source'!S$2,'MSG with Gains Details'!$A$3:$N$3,0))</f>
        <v>0.19750000000000001</v>
      </c>
      <c r="T17" s="216">
        <f t="shared" si="3"/>
        <v>7</v>
      </c>
      <c r="U17" s="54"/>
      <c r="Y17" s="18" t="s">
        <v>63</v>
      </c>
      <c r="Z17" s="19">
        <v>0.28649999999999998</v>
      </c>
      <c r="AB17" s="18" t="s">
        <v>50</v>
      </c>
      <c r="AC17" s="19">
        <v>0.3523</v>
      </c>
      <c r="AD17" s="31"/>
      <c r="AE17" s="19"/>
      <c r="AH17" s="53" t="s">
        <v>153</v>
      </c>
      <c r="AI17" s="55">
        <v>0.35039999999999999</v>
      </c>
      <c r="AN17" t="str">
        <f>LEFT(G17,2)</f>
        <v>NM</v>
      </c>
      <c r="AO17" t="str">
        <f>LEFT(L17,2)</f>
        <v>NM</v>
      </c>
      <c r="AP17" t="str">
        <f>LEFT(R17,2)</f>
        <v>NM</v>
      </c>
    </row>
    <row r="18" spans="1:42" x14ac:dyDescent="0.35">
      <c r="A18" t="s">
        <v>183</v>
      </c>
      <c r="B18" s="31">
        <f>INDEX('MSG with Gains Details'!$A$3:$N$104,MATCH('Other Chart Source'!A18,'MSG with Gains Details'!$A$3:$A$104,0),MATCH('Other Chart Source'!B$2,'MSG with Gains Details'!$A$3:$N$3,0))</f>
        <v>0.42899999999999999</v>
      </c>
      <c r="C18" s="216">
        <f t="shared" si="0"/>
        <v>26</v>
      </c>
      <c r="D18" s="2"/>
      <c r="G18" s="18" t="s">
        <v>66</v>
      </c>
      <c r="H18" s="218">
        <f>INDEX('MSG with Gains Details'!$A$3:$N$104,MATCH('Other Chart Source'!G18,'MSG with Gains Details'!$A$3:$A$104,0),MATCH('Other Chart Source'!H$2,'MSG with Gains Details'!$A$3:$N$3,0))</f>
        <v>0.31900000000000001</v>
      </c>
      <c r="I18" s="216">
        <f t="shared" si="1"/>
        <v>11</v>
      </c>
      <c r="J18" s="19"/>
      <c r="L18" s="18" t="s">
        <v>67</v>
      </c>
      <c r="M18" s="218">
        <f>INDEX('MSG with Gains Details'!$A$3:$N$104,MATCH('Other Chart Source'!L18,'MSG with Gains Details'!$A$3:$A$104,0),MATCH('Other Chart Source'!M$2,'MSG with Gains Details'!$A$3:$N$3,0))</f>
        <v>7.6399999999999996E-2</v>
      </c>
      <c r="N18" s="216">
        <f t="shared" si="2"/>
        <v>2</v>
      </c>
      <c r="O18" s="19"/>
      <c r="R18" s="53" t="s">
        <v>159</v>
      </c>
      <c r="S18" s="31">
        <f>INDEX('MSG with Gains Details'!$A$3:$N$104,MATCH('Other Chart Source'!R18,'MSG with Gains Details'!$A$3:$A$104,0),MATCH('Other Chart Source'!S$2,'MSG with Gains Details'!$A$3:$N$3,0))</f>
        <v>8.3599999999999994E-2</v>
      </c>
      <c r="T18" s="216">
        <f t="shared" si="3"/>
        <v>2</v>
      </c>
      <c r="U18" s="54"/>
      <c r="Y18" s="18" t="s">
        <v>66</v>
      </c>
      <c r="Z18" s="19">
        <v>0.31900000000000001</v>
      </c>
      <c r="AB18" s="18" t="s">
        <v>56</v>
      </c>
      <c r="AC18" s="19">
        <v>0.35370000000000001</v>
      </c>
      <c r="AD18" s="31"/>
      <c r="AE18" s="19"/>
      <c r="AH18" s="53" t="s">
        <v>148</v>
      </c>
      <c r="AI18" s="55">
        <v>0.35240000000000005</v>
      </c>
      <c r="AN18" t="str">
        <f>LEFT(G18,2)</f>
        <v>NY</v>
      </c>
      <c r="AO18" t="str">
        <f>LEFT(L18,2)</f>
        <v>NY</v>
      </c>
      <c r="AP18" t="str">
        <f>LEFT(R18,2)</f>
        <v>NY</v>
      </c>
    </row>
    <row r="19" spans="1:42" x14ac:dyDescent="0.35">
      <c r="A19" t="s">
        <v>184</v>
      </c>
      <c r="B19" s="31">
        <f>INDEX('MSG with Gains Details'!$A$3:$N$104,MATCH('Other Chart Source'!A19,'MSG with Gains Details'!$A$3:$A$104,0),MATCH('Other Chart Source'!B$2,'MSG with Gains Details'!$A$3:$N$3,0))</f>
        <v>0.55700000000000005</v>
      </c>
      <c r="C19" s="216">
        <f t="shared" si="0"/>
        <v>29</v>
      </c>
      <c r="D19" s="2"/>
      <c r="G19" s="18" t="s">
        <v>70</v>
      </c>
      <c r="H19" s="218">
        <f>INDEX('MSG with Gains Details'!$A$3:$N$104,MATCH('Other Chart Source'!G19,'MSG with Gains Details'!$A$3:$A$104,0),MATCH('Other Chart Source'!H$2,'MSG with Gains Details'!$A$3:$N$3,0))</f>
        <v>0.46150000000000002</v>
      </c>
      <c r="I19" s="216">
        <f t="shared" si="1"/>
        <v>14</v>
      </c>
      <c r="J19" s="19"/>
      <c r="L19" s="18" t="s">
        <v>71</v>
      </c>
      <c r="M19" s="218">
        <f>INDEX('MSG with Gains Details'!$A$3:$N$104,MATCH('Other Chart Source'!L19,'MSG with Gains Details'!$A$3:$A$104,0),MATCH('Other Chart Source'!M$2,'MSG with Gains Details'!$A$3:$N$3,0))</f>
        <v>0.23</v>
      </c>
      <c r="N19" s="216">
        <f t="shared" si="2"/>
        <v>9</v>
      </c>
      <c r="O19" s="19"/>
      <c r="R19" s="53" t="s">
        <v>160</v>
      </c>
      <c r="S19" s="31">
        <f>INDEX('MSG with Gains Details'!$A$3:$N$104,MATCH('Other Chart Source'!R19,'MSG with Gains Details'!$A$3:$A$104,0),MATCH('Other Chart Source'!S$2,'MSG with Gains Details'!$A$3:$N$3,0))</f>
        <v>0.24559999999999998</v>
      </c>
      <c r="T19" s="216">
        <f t="shared" si="3"/>
        <v>8</v>
      </c>
      <c r="U19" s="54"/>
      <c r="Y19" s="18" t="s">
        <v>70</v>
      </c>
      <c r="Z19" s="19">
        <v>0.46150000000000002</v>
      </c>
      <c r="AB19" s="18" t="s">
        <v>36</v>
      </c>
      <c r="AC19" s="19">
        <v>0.35539999999999999</v>
      </c>
      <c r="AD19" s="31"/>
      <c r="AE19" s="19"/>
      <c r="AH19" s="53" t="s">
        <v>149</v>
      </c>
      <c r="AI19" s="55">
        <v>0.35270000000000001</v>
      </c>
      <c r="AN19" t="str">
        <f>LEFT(G19,2)</f>
        <v>OR</v>
      </c>
      <c r="AO19" t="str">
        <f>LEFT(L19,2)</f>
        <v>OR</v>
      </c>
      <c r="AP19" t="str">
        <f>LEFT(R19,2)</f>
        <v>OR</v>
      </c>
    </row>
    <row r="20" spans="1:42" x14ac:dyDescent="0.35">
      <c r="A20" t="s">
        <v>185</v>
      </c>
      <c r="B20" s="31">
        <f>INDEX('MSG with Gains Details'!$A$3:$N$104,MATCH('Other Chart Source'!A20,'MSG with Gains Details'!$A$3:$A$104,0),MATCH('Other Chart Source'!B$2,'MSG with Gains Details'!$A$3:$N$3,0))</f>
        <v>0.16839999999999999</v>
      </c>
      <c r="C20" s="216">
        <f t="shared" si="0"/>
        <v>14</v>
      </c>
      <c r="D20" s="2"/>
      <c r="G20" s="18" t="s">
        <v>75</v>
      </c>
      <c r="H20" s="218">
        <f>INDEX('MSG with Gains Details'!$A$3:$N$104,MATCH('Other Chart Source'!G20,'MSG with Gains Details'!$A$3:$A$104,0),MATCH('Other Chart Source'!H$2,'MSG with Gains Details'!$A$3:$N$3,0))</f>
        <v>3.9600000000000003E-2</v>
      </c>
      <c r="I20" s="216">
        <f t="shared" si="1"/>
        <v>1</v>
      </c>
      <c r="J20" s="19"/>
      <c r="L20" s="18" t="s">
        <v>76</v>
      </c>
      <c r="M20" s="218">
        <f>INDEX('MSG with Gains Details'!$A$3:$N$104,MATCH('Other Chart Source'!L20,'MSG with Gains Details'!$A$3:$A$104,0),MATCH('Other Chart Source'!M$2,'MSG with Gains Details'!$A$3:$N$3,0))</f>
        <v>0.30159999999999998</v>
      </c>
      <c r="N20" s="216">
        <f t="shared" si="2"/>
        <v>12</v>
      </c>
      <c r="O20" s="19"/>
      <c r="R20" s="53" t="s">
        <v>161</v>
      </c>
      <c r="S20" s="31">
        <f>INDEX('MSG with Gains Details'!$A$3:$N$104,MATCH('Other Chart Source'!R20,'MSG with Gains Details'!$A$3:$A$104,0),MATCH('Other Chart Source'!S$2,'MSG with Gains Details'!$A$3:$N$3,0))</f>
        <v>0.28249999999999997</v>
      </c>
      <c r="T20" s="216">
        <f t="shared" si="3"/>
        <v>11</v>
      </c>
      <c r="U20" s="54"/>
      <c r="Y20" s="18" t="s">
        <v>75</v>
      </c>
      <c r="Z20" s="19">
        <v>3.9600000000000003E-2</v>
      </c>
      <c r="AB20" s="18" t="s">
        <v>83</v>
      </c>
      <c r="AC20" s="19">
        <v>0.44379999999999997</v>
      </c>
      <c r="AD20" s="31"/>
      <c r="AE20" s="19"/>
      <c r="AH20" s="53" t="s">
        <v>165</v>
      </c>
      <c r="AI20" s="55">
        <v>0.4</v>
      </c>
      <c r="AN20" t="str">
        <f>LEFT(G20,2)</f>
        <v>SC</v>
      </c>
      <c r="AO20" t="str">
        <f>LEFT(L20,2)</f>
        <v>SC</v>
      </c>
      <c r="AP20" t="str">
        <f>LEFT(R20,2)</f>
        <v>SC</v>
      </c>
    </row>
    <row r="21" spans="1:42" x14ac:dyDescent="0.35">
      <c r="A21" t="s">
        <v>186</v>
      </c>
      <c r="B21" s="31">
        <f>INDEX('MSG with Gains Details'!$A$3:$N$104,MATCH('Other Chart Source'!A21,'MSG with Gains Details'!$A$3:$A$104,0),MATCH('Other Chart Source'!B$2,'MSG with Gains Details'!$A$3:$N$3,0))</f>
        <v>5.8700000000000002E-2</v>
      </c>
      <c r="C21" s="216">
        <f t="shared" si="0"/>
        <v>2</v>
      </c>
      <c r="D21" s="2"/>
      <c r="G21" s="18" t="s">
        <v>77</v>
      </c>
      <c r="H21" s="218">
        <f>INDEX('MSG with Gains Details'!$A$3:$N$104,MATCH('Other Chart Source'!G21,'MSG with Gains Details'!$A$3:$A$104,0),MATCH('Other Chart Source'!H$2,'MSG with Gains Details'!$A$3:$N$3,0))</f>
        <v>0.3836</v>
      </c>
      <c r="I21" s="216">
        <f t="shared" si="1"/>
        <v>13</v>
      </c>
      <c r="J21" s="19"/>
      <c r="L21" s="18" t="s">
        <v>78</v>
      </c>
      <c r="M21" s="218">
        <f>INDEX('MSG with Gains Details'!$A$3:$N$104,MATCH('Other Chart Source'!L21,'MSG with Gains Details'!$A$3:$A$104,0),MATCH('Other Chart Source'!M$2,'MSG with Gains Details'!$A$3:$N$3,0))</f>
        <v>0.56699999999999995</v>
      </c>
      <c r="N21" s="216">
        <f t="shared" si="2"/>
        <v>22</v>
      </c>
      <c r="O21" s="19"/>
      <c r="R21" s="53" t="s">
        <v>162</v>
      </c>
      <c r="S21" s="31">
        <f>INDEX('MSG with Gains Details'!$A$3:$N$104,MATCH('Other Chart Source'!R21,'MSG with Gains Details'!$A$3:$A$104,0),MATCH('Other Chart Source'!S$2,'MSG with Gains Details'!$A$3:$N$3,0))</f>
        <v>0.55779999999999996</v>
      </c>
      <c r="T21" s="216">
        <f t="shared" si="3"/>
        <v>22</v>
      </c>
      <c r="U21" s="54"/>
      <c r="Y21" s="18" t="s">
        <v>77</v>
      </c>
      <c r="Z21" s="19">
        <v>0.3836</v>
      </c>
      <c r="AB21" s="18" t="s">
        <v>46</v>
      </c>
      <c r="AC21" s="19">
        <v>0.45939999999999998</v>
      </c>
      <c r="AD21" s="31"/>
      <c r="AE21" s="19"/>
      <c r="AH21" s="53" t="s">
        <v>163</v>
      </c>
      <c r="AI21" s="55">
        <v>0.45</v>
      </c>
      <c r="AN21" t="str">
        <f>LEFT(G21,2)</f>
        <v>SD</v>
      </c>
      <c r="AO21" t="str">
        <f>LEFT(L21,2)</f>
        <v>SD</v>
      </c>
      <c r="AP21" t="str">
        <f>LEFT(R21,2)</f>
        <v>SD</v>
      </c>
    </row>
    <row r="22" spans="1:42" x14ac:dyDescent="0.35">
      <c r="A22" t="s">
        <v>187</v>
      </c>
      <c r="B22" s="31">
        <f>INDEX('MSG with Gains Details'!$A$3:$N$104,MATCH('Other Chart Source'!A22,'MSG with Gains Details'!$A$3:$A$104,0),MATCH('Other Chart Source'!B$2,'MSG with Gains Details'!$A$3:$N$3,0))</f>
        <v>0.24390000000000001</v>
      </c>
      <c r="C22" s="216">
        <f t="shared" si="0"/>
        <v>21</v>
      </c>
      <c r="D22" s="2"/>
      <c r="G22" s="18" t="s">
        <v>82</v>
      </c>
      <c r="H22" s="218">
        <f>INDEX('MSG with Gains Details'!$A$3:$N$104,MATCH('Other Chart Source'!G22,'MSG with Gains Details'!$A$3:$A$104,0),MATCH('Other Chart Source'!H$2,'MSG with Gains Details'!$A$3:$N$3,0))</f>
        <v>0.52980000000000005</v>
      </c>
      <c r="I22" s="216">
        <f t="shared" si="1"/>
        <v>18</v>
      </c>
      <c r="J22" s="19"/>
      <c r="L22" s="18" t="s">
        <v>83</v>
      </c>
      <c r="M22" s="218">
        <f>INDEX('MSG with Gains Details'!$A$3:$N$104,MATCH('Other Chart Source'!L22,'MSG with Gains Details'!$A$3:$A$104,0),MATCH('Other Chart Source'!M$2,'MSG with Gains Details'!$A$3:$N$3,0))</f>
        <v>0.44379999999999997</v>
      </c>
      <c r="N22" s="216">
        <f t="shared" si="2"/>
        <v>18</v>
      </c>
      <c r="O22" s="19"/>
      <c r="R22" s="53" t="s">
        <v>163</v>
      </c>
      <c r="S22" s="31">
        <f>INDEX('MSG with Gains Details'!$A$3:$N$104,MATCH('Other Chart Source'!R22,'MSG with Gains Details'!$A$3:$A$104,0),MATCH('Other Chart Source'!S$2,'MSG with Gains Details'!$A$3:$N$3,0))</f>
        <v>0.45</v>
      </c>
      <c r="T22" s="216">
        <f t="shared" si="3"/>
        <v>19</v>
      </c>
      <c r="U22" s="54"/>
      <c r="Y22" s="18" t="s">
        <v>82</v>
      </c>
      <c r="Z22" s="19">
        <v>0.52980000000000005</v>
      </c>
      <c r="AB22" s="18" t="s">
        <v>87</v>
      </c>
      <c r="AC22" s="19">
        <v>0.5252</v>
      </c>
      <c r="AD22" s="31"/>
      <c r="AE22" s="19"/>
      <c r="AH22" s="53" t="s">
        <v>151</v>
      </c>
      <c r="AI22" s="55">
        <v>0.46130000000000004</v>
      </c>
      <c r="AN22" t="str">
        <f>LEFT(G22,2)</f>
        <v>VA</v>
      </c>
      <c r="AO22" t="str">
        <f>LEFT(L22,2)</f>
        <v>VA</v>
      </c>
      <c r="AP22" t="str">
        <f>LEFT(R22,2)</f>
        <v>VA</v>
      </c>
    </row>
    <row r="23" spans="1:42" x14ac:dyDescent="0.35">
      <c r="A23" t="s">
        <v>188</v>
      </c>
      <c r="B23" s="31">
        <f>INDEX('MSG with Gains Details'!$A$3:$N$104,MATCH('Other Chart Source'!A23,'MSG with Gains Details'!$A$3:$A$104,0),MATCH('Other Chart Source'!B$2,'MSG with Gains Details'!$A$3:$N$3,0))</f>
        <v>0.2727</v>
      </c>
      <c r="C23" s="216">
        <f t="shared" si="0"/>
        <v>22</v>
      </c>
      <c r="D23" s="2"/>
      <c r="G23" s="18" t="s">
        <v>84</v>
      </c>
      <c r="H23" s="218">
        <f>INDEX('MSG with Gains Details'!$A$3:$N$104,MATCH('Other Chart Source'!G23,'MSG with Gains Details'!$A$3:$A$104,0),MATCH('Other Chart Source'!H$2,'MSG with Gains Details'!$A$3:$N$3,0))</f>
        <v>0.71699999999999997</v>
      </c>
      <c r="I23" s="216">
        <f t="shared" si="1"/>
        <v>22</v>
      </c>
      <c r="J23" s="19"/>
      <c r="L23" s="18" t="s">
        <v>85</v>
      </c>
      <c r="M23" s="218">
        <f>INDEX('MSG with Gains Details'!$A$3:$N$104,MATCH('Other Chart Source'!L23,'MSG with Gains Details'!$A$3:$A$104,0),MATCH('Other Chart Source'!M$2,'MSG with Gains Details'!$A$3:$N$3,0))</f>
        <v>0.54249999999999998</v>
      </c>
      <c r="N23" s="216">
        <f t="shared" si="2"/>
        <v>21</v>
      </c>
      <c r="O23" s="19"/>
      <c r="R23" s="53" t="s">
        <v>164</v>
      </c>
      <c r="S23" s="31">
        <f>INDEX('MSG with Gains Details'!$A$3:$N$104,MATCH('Other Chart Source'!R23,'MSG with Gains Details'!$A$3:$A$104,0),MATCH('Other Chart Source'!S$2,'MSG with Gains Details'!$A$3:$N$3,0))</f>
        <v>0.54859999999999998</v>
      </c>
      <c r="T23" s="216">
        <f t="shared" si="3"/>
        <v>21</v>
      </c>
      <c r="U23" s="54"/>
      <c r="Y23" s="18" t="s">
        <v>84</v>
      </c>
      <c r="Z23" s="19">
        <v>0.71699999999999997</v>
      </c>
      <c r="AB23" s="18" t="s">
        <v>85</v>
      </c>
      <c r="AC23" s="19">
        <v>0.54249999999999998</v>
      </c>
      <c r="AD23" s="31"/>
      <c r="AE23" s="19"/>
      <c r="AH23" s="53" t="s">
        <v>164</v>
      </c>
      <c r="AI23" s="55">
        <v>0.54859999999999998</v>
      </c>
      <c r="AN23" t="str">
        <f>LEFT(G23,2)</f>
        <v>VT</v>
      </c>
      <c r="AO23" t="str">
        <f>LEFT(L23,2)</f>
        <v>VT</v>
      </c>
      <c r="AP23" t="str">
        <f>LEFT(R23,2)</f>
        <v>VT</v>
      </c>
    </row>
    <row r="24" spans="1:42" x14ac:dyDescent="0.35">
      <c r="A24" t="s">
        <v>189</v>
      </c>
      <c r="B24" s="31">
        <f>INDEX('MSG with Gains Details'!$A$3:$N$104,MATCH('Other Chart Source'!A24,'MSG with Gains Details'!$A$3:$A$104,0),MATCH('Other Chart Source'!B$2,'MSG with Gains Details'!$A$3:$N$3,0))</f>
        <v>0.1172</v>
      </c>
      <c r="C24" s="216">
        <f t="shared" si="0"/>
        <v>6</v>
      </c>
      <c r="D24" s="2"/>
      <c r="G24" s="18" t="s">
        <v>86</v>
      </c>
      <c r="H24" s="218">
        <f>INDEX('MSG with Gains Details'!$A$3:$N$104,MATCH('Other Chart Source'!G24,'MSG with Gains Details'!$A$3:$A$104,0),MATCH('Other Chart Source'!H$2,'MSG with Gains Details'!$A$3:$N$3,0))</f>
        <v>0.1172</v>
      </c>
      <c r="I24" s="216">
        <f t="shared" si="1"/>
        <v>3</v>
      </c>
      <c r="J24" s="19"/>
      <c r="L24" s="18" t="s">
        <v>87</v>
      </c>
      <c r="M24" s="218">
        <f>INDEX('MSG with Gains Details'!$A$3:$N$104,MATCH('Other Chart Source'!L24,'MSG with Gains Details'!$A$3:$A$104,0),MATCH('Other Chart Source'!M$2,'MSG with Gains Details'!$A$3:$N$3,0))</f>
        <v>0.5252</v>
      </c>
      <c r="N24" s="216">
        <f t="shared" si="2"/>
        <v>20</v>
      </c>
      <c r="O24" s="19"/>
      <c r="R24" s="53" t="s">
        <v>165</v>
      </c>
      <c r="S24" s="31">
        <f>INDEX('MSG with Gains Details'!$A$3:$N$104,MATCH('Other Chart Source'!R24,'MSG with Gains Details'!$A$3:$A$104,0),MATCH('Other Chart Source'!S$2,'MSG with Gains Details'!$A$3:$N$3,0))</f>
        <v>0.4</v>
      </c>
      <c r="T24" s="216">
        <f t="shared" si="3"/>
        <v>18</v>
      </c>
      <c r="U24" s="54"/>
      <c r="Y24" s="18" t="s">
        <v>86</v>
      </c>
      <c r="Z24" s="19">
        <v>0.1172</v>
      </c>
      <c r="AB24" s="18" t="s">
        <v>78</v>
      </c>
      <c r="AC24" s="19">
        <v>0.56699999999999995</v>
      </c>
      <c r="AD24" s="31"/>
      <c r="AE24" s="19"/>
      <c r="AH24" s="53" t="s">
        <v>162</v>
      </c>
      <c r="AI24" s="55">
        <v>0.55779999999999996</v>
      </c>
      <c r="AN24" t="str">
        <f>LEFT(G24,2)</f>
        <v>WA</v>
      </c>
      <c r="AO24" t="str">
        <f>LEFT(L24,2)</f>
        <v>WA</v>
      </c>
      <c r="AP24" t="str">
        <f>LEFT(R24,2)</f>
        <v>WA</v>
      </c>
    </row>
    <row r="25" spans="1:42" x14ac:dyDescent="0.35">
      <c r="A25" t="s">
        <v>190</v>
      </c>
      <c r="B25" s="31">
        <f>INDEX('MSG with Gains Details'!$A$3:$N$104,MATCH('Other Chart Source'!A25,'MSG with Gains Details'!$A$3:$A$104,0),MATCH('Other Chart Source'!B$2,'MSG with Gains Details'!$A$3:$N$3,0))</f>
        <v>0.12820000000000001</v>
      </c>
      <c r="C25" s="216">
        <f t="shared" si="0"/>
        <v>8</v>
      </c>
      <c r="D25" s="2"/>
    </row>
    <row r="26" spans="1:42" x14ac:dyDescent="0.35">
      <c r="A26" t="s">
        <v>191</v>
      </c>
      <c r="B26" s="31">
        <f>INDEX('MSG with Gains Details'!$A$3:$N$104,MATCH('Other Chart Source'!A26,'MSG with Gains Details'!$A$3:$A$104,0),MATCH('Other Chart Source'!B$2,'MSG with Gains Details'!$A$3:$N$3,0))</f>
        <v>0.17599999999999999</v>
      </c>
      <c r="C26" s="216">
        <f t="shared" si="0"/>
        <v>15</v>
      </c>
      <c r="D26" s="2"/>
      <c r="G26">
        <v>22</v>
      </c>
      <c r="H26" s="213"/>
      <c r="L26">
        <v>22</v>
      </c>
      <c r="M26" s="213"/>
    </row>
    <row r="27" spans="1:42" x14ac:dyDescent="0.35">
      <c r="A27" t="s">
        <v>192</v>
      </c>
      <c r="B27" s="31">
        <f>INDEX('MSG with Gains Details'!$A$3:$N$104,MATCH('Other Chart Source'!A27,'MSG with Gains Details'!$A$3:$A$104,0),MATCH('Other Chart Source'!B$2,'MSG with Gains Details'!$A$3:$N$3,0))</f>
        <v>0.1512</v>
      </c>
      <c r="C27" s="216">
        <f t="shared" si="0"/>
        <v>12</v>
      </c>
      <c r="D27" s="2"/>
    </row>
    <row r="28" spans="1:42" x14ac:dyDescent="0.35">
      <c r="A28" t="s">
        <v>193</v>
      </c>
      <c r="B28" s="31">
        <f>INDEX('MSG with Gains Details'!$A$3:$N$104,MATCH('Other Chart Source'!A28,'MSG with Gains Details'!$A$3:$A$104,0),MATCH('Other Chart Source'!B$2,'MSG with Gains Details'!$A$3:$N$3,0))</f>
        <v>8.1199999999999994E-2</v>
      </c>
      <c r="C28" s="216">
        <f t="shared" si="0"/>
        <v>4</v>
      </c>
      <c r="D28" s="2"/>
    </row>
    <row r="29" spans="1:42" x14ac:dyDescent="0.35">
      <c r="A29" t="s">
        <v>194</v>
      </c>
      <c r="B29" s="31">
        <f>INDEX('MSG with Gains Details'!$A$3:$N$104,MATCH('Other Chart Source'!A29,'MSG with Gains Details'!$A$3:$A$104,0),MATCH('Other Chart Source'!B$2,'MSG with Gains Details'!$A$3:$N$3,0))</f>
        <v>0.51229999999999998</v>
      </c>
      <c r="C29" s="216">
        <f t="shared" si="0"/>
        <v>28</v>
      </c>
      <c r="D29" s="2"/>
    </row>
    <row r="30" spans="1:42" x14ac:dyDescent="0.35">
      <c r="A30" t="s">
        <v>195</v>
      </c>
      <c r="B30" s="31">
        <f>INDEX('MSG with Gains Details'!$A$3:$N$104,MATCH('Other Chart Source'!A30,'MSG with Gains Details'!$A$3:$A$104,0),MATCH('Other Chart Source'!B$2,'MSG with Gains Details'!$A$3:$N$3,0))</f>
        <v>0.41510000000000002</v>
      </c>
      <c r="C30" s="216">
        <f t="shared" si="0"/>
        <v>25</v>
      </c>
      <c r="D30" s="2"/>
    </row>
    <row r="31" spans="1:42" x14ac:dyDescent="0.35">
      <c r="A31" t="s">
        <v>196</v>
      </c>
      <c r="B31" s="31">
        <f>INDEX('MSG with Gains Details'!$A$3:$N$104,MATCH('Other Chart Source'!A31,'MSG with Gains Details'!$A$3:$A$104,0),MATCH('Other Chart Source'!B$2,'MSG with Gains Details'!$A$3:$N$3,0))</f>
        <v>0.56759999999999999</v>
      </c>
      <c r="C31" s="216">
        <f t="shared" si="0"/>
        <v>30</v>
      </c>
      <c r="D31" s="2"/>
    </row>
    <row r="32" spans="1:42" x14ac:dyDescent="0.35">
      <c r="A32" t="s">
        <v>197</v>
      </c>
      <c r="B32" s="31">
        <f>INDEX('MSG with Gains Details'!$A$3:$N$104,MATCH('Other Chart Source'!A32,'MSG with Gains Details'!$A$3:$A$104,0),MATCH('Other Chart Source'!B$2,'MSG with Gains Details'!$A$3:$N$3,0))</f>
        <v>0.3</v>
      </c>
      <c r="C32" s="216">
        <f t="shared" si="0"/>
        <v>23</v>
      </c>
    </row>
    <row r="33" spans="1:33" x14ac:dyDescent="0.35">
      <c r="B33">
        <v>30</v>
      </c>
    </row>
    <row r="34" spans="1:33" ht="15" thickBot="1" x14ac:dyDescent="0.4">
      <c r="B34">
        <v>1</v>
      </c>
      <c r="C34">
        <v>2</v>
      </c>
      <c r="D34">
        <v>3</v>
      </c>
      <c r="E34">
        <v>4</v>
      </c>
      <c r="F34">
        <v>5</v>
      </c>
      <c r="G34">
        <v>6</v>
      </c>
      <c r="H34">
        <v>7</v>
      </c>
      <c r="I34">
        <v>8</v>
      </c>
      <c r="J34">
        <v>9</v>
      </c>
      <c r="K34">
        <v>10</v>
      </c>
      <c r="L34">
        <v>11</v>
      </c>
      <c r="M34">
        <v>12</v>
      </c>
      <c r="N34">
        <v>13</v>
      </c>
      <c r="O34">
        <v>14</v>
      </c>
      <c r="P34">
        <v>15</v>
      </c>
      <c r="Q34">
        <v>16</v>
      </c>
      <c r="R34">
        <v>17</v>
      </c>
      <c r="S34">
        <v>18</v>
      </c>
      <c r="T34">
        <v>19</v>
      </c>
      <c r="U34">
        <v>20</v>
      </c>
      <c r="V34">
        <v>21</v>
      </c>
      <c r="W34">
        <v>22</v>
      </c>
      <c r="X34">
        <v>23</v>
      </c>
      <c r="Y34">
        <v>24</v>
      </c>
      <c r="Z34">
        <v>25</v>
      </c>
      <c r="AA34">
        <v>26</v>
      </c>
      <c r="AB34">
        <v>27</v>
      </c>
      <c r="AC34">
        <v>28</v>
      </c>
      <c r="AD34">
        <v>29</v>
      </c>
      <c r="AE34">
        <v>30</v>
      </c>
    </row>
    <row r="35" spans="1:33" ht="16" thickBot="1" x14ac:dyDescent="0.4">
      <c r="A35" s="32" t="s">
        <v>140</v>
      </c>
      <c r="B35" s="34" t="str">
        <f>INDEX($A$2:$C$32,MATCH(B$34,$C$2:$C$32,0),MATCH($A35,$A$2:$A$32,0))</f>
        <v>IN-C</v>
      </c>
      <c r="C35" s="35" t="str">
        <f t="shared" ref="C35:R36" si="4">INDEX($A$2:$C$32,MATCH(C$34,$C$2:$C$32,0),MATCH($A35,$A$2:$A$32,0))</f>
        <v>NV-C</v>
      </c>
      <c r="D35" s="35" t="str">
        <f t="shared" si="4"/>
        <v>KS-C</v>
      </c>
      <c r="E35" s="35" t="str">
        <f t="shared" si="4"/>
        <v>TX-C</v>
      </c>
      <c r="F35" s="35" t="str">
        <f t="shared" si="4"/>
        <v>MS-C</v>
      </c>
      <c r="G35" s="35" t="str">
        <f t="shared" si="4"/>
        <v>PA-C</v>
      </c>
      <c r="H35" s="35" t="str">
        <f t="shared" si="4"/>
        <v>AZ-C</v>
      </c>
      <c r="I35" s="35" t="str">
        <f t="shared" si="4"/>
        <v>PR-C</v>
      </c>
      <c r="J35" s="35" t="str">
        <f t="shared" si="4"/>
        <v>HI-C</v>
      </c>
      <c r="K35" s="35" t="str">
        <f t="shared" si="4"/>
        <v>MD-C</v>
      </c>
      <c r="L35" s="35" t="str">
        <f t="shared" si="4"/>
        <v>DC-C</v>
      </c>
      <c r="M35" s="35" t="str">
        <f t="shared" si="4"/>
        <v>TN-C</v>
      </c>
      <c r="N35" s="35" t="str">
        <f t="shared" si="4"/>
        <v>KY-C</v>
      </c>
      <c r="O35" s="35" t="str">
        <f t="shared" si="4"/>
        <v>NH-C</v>
      </c>
      <c r="P35" s="35" t="str">
        <f t="shared" si="4"/>
        <v>RI-C</v>
      </c>
      <c r="Q35" s="35" t="str">
        <f t="shared" si="4"/>
        <v>AK-C</v>
      </c>
      <c r="R35" s="35" t="str">
        <f t="shared" si="4"/>
        <v>LA-C</v>
      </c>
      <c r="S35" s="35" t="str">
        <f t="shared" ref="S35:AE36" si="5">INDEX($A$2:$C$32,MATCH(S$34,$C$2:$C$32,0),MATCH($A35,$A$2:$A$32,0))</f>
        <v>CO-C</v>
      </c>
      <c r="T35" s="35" t="str">
        <f t="shared" si="5"/>
        <v>CA-C</v>
      </c>
      <c r="U35" s="35" t="str">
        <f t="shared" si="5"/>
        <v>GA-C</v>
      </c>
      <c r="V35" s="35" t="str">
        <f t="shared" si="5"/>
        <v>OH-C</v>
      </c>
      <c r="W35" s="35" t="str">
        <f t="shared" si="5"/>
        <v>OK-C</v>
      </c>
      <c r="X35" s="35" t="str">
        <f t="shared" si="5"/>
        <v>WY-C</v>
      </c>
      <c r="Y35" s="35" t="str">
        <f t="shared" si="5"/>
        <v>AL-C</v>
      </c>
      <c r="Z35" s="35" t="str">
        <f t="shared" si="5"/>
        <v>WI-C</v>
      </c>
      <c r="AA35" s="35" t="str">
        <f t="shared" si="5"/>
        <v>MT-C</v>
      </c>
      <c r="AB35" s="35" t="str">
        <f t="shared" si="5"/>
        <v>IL-C</v>
      </c>
      <c r="AC35" s="35" t="str">
        <f t="shared" si="5"/>
        <v>UT-C</v>
      </c>
      <c r="AD35" s="35" t="str">
        <f t="shared" si="5"/>
        <v>ND-C</v>
      </c>
      <c r="AE35" s="35" t="str">
        <f t="shared" si="5"/>
        <v>WV-C</v>
      </c>
      <c r="AF35" s="35" t="s">
        <v>120</v>
      </c>
      <c r="AG35" s="36" t="s">
        <v>103</v>
      </c>
    </row>
    <row r="36" spans="1:33" ht="16" thickBot="1" x14ac:dyDescent="0.4">
      <c r="A36" s="33" t="s">
        <v>212</v>
      </c>
      <c r="B36" s="37">
        <f>INDEX($B$2:$C$32,MATCH(B$34,$C$2:$C$32,0),MATCH($A36,$B$2:$B$32,0))</f>
        <v>5.0200000000000002E-2</v>
      </c>
      <c r="C36" s="38">
        <f t="shared" ref="C36:AE36" si="6">INDEX($B$2:$C$32,MATCH(C$34,$C$2:$C$32,0),MATCH($A36,$B$2:$B$32,0))</f>
        <v>5.8700000000000002E-2</v>
      </c>
      <c r="D36" s="38">
        <f t="shared" si="6"/>
        <v>6.25E-2</v>
      </c>
      <c r="E36" s="38">
        <f t="shared" si="6"/>
        <v>8.1199999999999994E-2</v>
      </c>
      <c r="F36" s="38">
        <f t="shared" si="6"/>
        <v>8.6699999999999999E-2</v>
      </c>
      <c r="G36" s="38">
        <f t="shared" si="6"/>
        <v>0.1172</v>
      </c>
      <c r="H36" s="38">
        <f t="shared" si="6"/>
        <v>0.1196</v>
      </c>
      <c r="I36" s="38">
        <f t="shared" si="6"/>
        <v>0.12820000000000001</v>
      </c>
      <c r="J36" s="38">
        <f t="shared" si="6"/>
        <v>0.12970000000000001</v>
      </c>
      <c r="K36" s="38">
        <f t="shared" si="6"/>
        <v>0.13500000000000001</v>
      </c>
      <c r="L36" s="38">
        <f t="shared" si="6"/>
        <v>0.1384</v>
      </c>
      <c r="M36" s="38">
        <f t="shared" si="6"/>
        <v>0.1512</v>
      </c>
      <c r="N36" s="38">
        <f t="shared" si="6"/>
        <v>0.16239999999999999</v>
      </c>
      <c r="O36" s="38">
        <f t="shared" si="6"/>
        <v>0.16839999999999999</v>
      </c>
      <c r="P36" s="38">
        <f t="shared" si="6"/>
        <v>0.17599999999999999</v>
      </c>
      <c r="Q36" s="38">
        <f t="shared" si="6"/>
        <v>0.21099999999999999</v>
      </c>
      <c r="R36" s="38">
        <f t="shared" si="6"/>
        <v>0.21160000000000001</v>
      </c>
      <c r="S36" s="38">
        <f t="shared" si="6"/>
        <v>0.21260000000000001</v>
      </c>
      <c r="T36" s="38">
        <f t="shared" si="6"/>
        <v>0.2369</v>
      </c>
      <c r="U36" s="38">
        <f t="shared" si="6"/>
        <v>0.23960000000000001</v>
      </c>
      <c r="V36" s="38">
        <f t="shared" si="6"/>
        <v>0.24390000000000001</v>
      </c>
      <c r="W36" s="38">
        <f t="shared" si="6"/>
        <v>0.2727</v>
      </c>
      <c r="X36" s="38">
        <f t="shared" si="6"/>
        <v>0.3</v>
      </c>
      <c r="Y36" s="38">
        <f t="shared" si="6"/>
        <v>0.36899999999999999</v>
      </c>
      <c r="Z36" s="38">
        <f t="shared" si="6"/>
        <v>0.41510000000000002</v>
      </c>
      <c r="AA36" s="38">
        <f t="shared" si="6"/>
        <v>0.42899999999999999</v>
      </c>
      <c r="AB36" s="38">
        <f t="shared" si="6"/>
        <v>0.50729999999999997</v>
      </c>
      <c r="AC36" s="38">
        <f t="shared" si="6"/>
        <v>0.51229999999999998</v>
      </c>
      <c r="AD36" s="38">
        <f t="shared" si="6"/>
        <v>0.55700000000000005</v>
      </c>
      <c r="AE36" s="38">
        <f t="shared" si="6"/>
        <v>0.56759999999999999</v>
      </c>
      <c r="AF36" s="41">
        <f>'MSG with Gains Details'!N5</f>
        <v>0.22133487077647998</v>
      </c>
      <c r="AG36" s="42">
        <f>'MSG with Gains Details'!N4</f>
        <v>0.23430000000000001</v>
      </c>
    </row>
    <row r="37" spans="1:33" x14ac:dyDescent="0.35">
      <c r="A37" t="s">
        <v>120</v>
      </c>
      <c r="B37" s="40">
        <f>AF36</f>
        <v>0.22133487077647998</v>
      </c>
      <c r="C37" s="40">
        <f t="shared" ref="C37:AD37" si="7">B37</f>
        <v>0.22133487077647998</v>
      </c>
      <c r="D37" s="40">
        <f t="shared" si="7"/>
        <v>0.22133487077647998</v>
      </c>
      <c r="E37" s="40">
        <f t="shared" si="7"/>
        <v>0.22133487077647998</v>
      </c>
      <c r="F37" s="40">
        <f t="shared" si="7"/>
        <v>0.22133487077647998</v>
      </c>
      <c r="G37" s="40">
        <f t="shared" si="7"/>
        <v>0.22133487077647998</v>
      </c>
      <c r="H37" s="40">
        <f t="shared" si="7"/>
        <v>0.22133487077647998</v>
      </c>
      <c r="I37" s="40">
        <f t="shared" si="7"/>
        <v>0.22133487077647998</v>
      </c>
      <c r="J37" s="40">
        <f t="shared" si="7"/>
        <v>0.22133487077647998</v>
      </c>
      <c r="K37" s="40">
        <f t="shared" si="7"/>
        <v>0.22133487077647998</v>
      </c>
      <c r="L37" s="40">
        <f t="shared" si="7"/>
        <v>0.22133487077647998</v>
      </c>
      <c r="M37" s="40">
        <f t="shared" si="7"/>
        <v>0.22133487077647998</v>
      </c>
      <c r="N37" s="40">
        <f t="shared" si="7"/>
        <v>0.22133487077647998</v>
      </c>
      <c r="O37" s="40">
        <f t="shared" si="7"/>
        <v>0.22133487077647998</v>
      </c>
      <c r="P37" s="40">
        <f t="shared" si="7"/>
        <v>0.22133487077647998</v>
      </c>
      <c r="Q37" s="40">
        <f t="shared" si="7"/>
        <v>0.22133487077647998</v>
      </c>
      <c r="R37" s="40">
        <f t="shared" si="7"/>
        <v>0.22133487077647998</v>
      </c>
      <c r="S37" s="40">
        <f t="shared" si="7"/>
        <v>0.22133487077647998</v>
      </c>
      <c r="T37" s="40">
        <f t="shared" si="7"/>
        <v>0.22133487077647998</v>
      </c>
      <c r="U37" s="40">
        <f t="shared" si="7"/>
        <v>0.22133487077647998</v>
      </c>
      <c r="V37" s="40">
        <f t="shared" si="7"/>
        <v>0.22133487077647998</v>
      </c>
      <c r="W37" s="40">
        <f t="shared" si="7"/>
        <v>0.22133487077647998</v>
      </c>
      <c r="X37" s="40">
        <f t="shared" si="7"/>
        <v>0.22133487077647998</v>
      </c>
      <c r="Y37" s="40">
        <f t="shared" si="7"/>
        <v>0.22133487077647998</v>
      </c>
      <c r="Z37" s="40">
        <f t="shared" si="7"/>
        <v>0.22133487077647998</v>
      </c>
      <c r="AA37" s="40">
        <f t="shared" si="7"/>
        <v>0.22133487077647998</v>
      </c>
      <c r="AB37" s="40">
        <f t="shared" si="7"/>
        <v>0.22133487077647998</v>
      </c>
      <c r="AC37" s="40">
        <f t="shared" si="7"/>
        <v>0.22133487077647998</v>
      </c>
      <c r="AD37" s="40">
        <f t="shared" si="7"/>
        <v>0.22133487077647998</v>
      </c>
      <c r="AE37" s="40">
        <f t="shared" ref="AE37:AE38" si="8">AD37</f>
        <v>0.22133487077647998</v>
      </c>
      <c r="AF37" s="40"/>
    </row>
    <row r="38" spans="1:33" x14ac:dyDescent="0.35">
      <c r="A38" t="s">
        <v>103</v>
      </c>
      <c r="B38" s="40">
        <f>AG36</f>
        <v>0.23430000000000001</v>
      </c>
      <c r="C38" s="40">
        <f t="shared" ref="C38:AD38" si="9">B38</f>
        <v>0.23430000000000001</v>
      </c>
      <c r="D38" s="40">
        <f t="shared" si="9"/>
        <v>0.23430000000000001</v>
      </c>
      <c r="E38" s="40">
        <f t="shared" si="9"/>
        <v>0.23430000000000001</v>
      </c>
      <c r="F38" s="40">
        <f t="shared" si="9"/>
        <v>0.23430000000000001</v>
      </c>
      <c r="G38" s="40">
        <f t="shared" si="9"/>
        <v>0.23430000000000001</v>
      </c>
      <c r="H38" s="40">
        <f t="shared" si="9"/>
        <v>0.23430000000000001</v>
      </c>
      <c r="I38" s="40">
        <f t="shared" si="9"/>
        <v>0.23430000000000001</v>
      </c>
      <c r="J38" s="40">
        <f t="shared" si="9"/>
        <v>0.23430000000000001</v>
      </c>
      <c r="K38" s="40">
        <f t="shared" si="9"/>
        <v>0.23430000000000001</v>
      </c>
      <c r="L38" s="40">
        <f t="shared" si="9"/>
        <v>0.23430000000000001</v>
      </c>
      <c r="M38" s="40">
        <f t="shared" si="9"/>
        <v>0.23430000000000001</v>
      </c>
      <c r="N38" s="40">
        <f t="shared" si="9"/>
        <v>0.23430000000000001</v>
      </c>
      <c r="O38" s="40">
        <f t="shared" si="9"/>
        <v>0.23430000000000001</v>
      </c>
      <c r="P38" s="40">
        <f t="shared" si="9"/>
        <v>0.23430000000000001</v>
      </c>
      <c r="Q38" s="40">
        <f t="shared" si="9"/>
        <v>0.23430000000000001</v>
      </c>
      <c r="R38" s="40">
        <f t="shared" si="9"/>
        <v>0.23430000000000001</v>
      </c>
      <c r="S38" s="40">
        <f t="shared" si="9"/>
        <v>0.23430000000000001</v>
      </c>
      <c r="T38" s="40">
        <f t="shared" si="9"/>
        <v>0.23430000000000001</v>
      </c>
      <c r="U38" s="40">
        <f t="shared" si="9"/>
        <v>0.23430000000000001</v>
      </c>
      <c r="V38" s="40">
        <f t="shared" si="9"/>
        <v>0.23430000000000001</v>
      </c>
      <c r="W38" s="40">
        <f t="shared" si="9"/>
        <v>0.23430000000000001</v>
      </c>
      <c r="X38" s="40">
        <f t="shared" si="9"/>
        <v>0.23430000000000001</v>
      </c>
      <c r="Y38" s="40">
        <f t="shared" si="9"/>
        <v>0.23430000000000001</v>
      </c>
      <c r="Z38" s="40">
        <f t="shared" si="9"/>
        <v>0.23430000000000001</v>
      </c>
      <c r="AA38" s="40">
        <f t="shared" si="9"/>
        <v>0.23430000000000001</v>
      </c>
      <c r="AB38" s="40">
        <f t="shared" si="9"/>
        <v>0.23430000000000001</v>
      </c>
      <c r="AC38" s="40">
        <f t="shared" si="9"/>
        <v>0.23430000000000001</v>
      </c>
      <c r="AD38" s="40">
        <f t="shared" si="9"/>
        <v>0.23430000000000001</v>
      </c>
      <c r="AE38" s="40">
        <f t="shared" si="8"/>
        <v>0.23430000000000001</v>
      </c>
      <c r="AF38" s="40"/>
    </row>
    <row r="39" spans="1:33" x14ac:dyDescent="0.35">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22"/>
      <c r="AF39" s="22"/>
    </row>
    <row r="40" spans="1:33" ht="15" thickBot="1" x14ac:dyDescent="0.4">
      <c r="B40">
        <v>1</v>
      </c>
      <c r="C40">
        <v>2</v>
      </c>
      <c r="D40">
        <v>3</v>
      </c>
      <c r="E40">
        <v>4</v>
      </c>
      <c r="F40">
        <v>5</v>
      </c>
      <c r="G40">
        <v>6</v>
      </c>
      <c r="H40">
        <v>7</v>
      </c>
      <c r="I40">
        <v>8</v>
      </c>
      <c r="J40">
        <v>9</v>
      </c>
      <c r="K40">
        <v>10</v>
      </c>
      <c r="L40">
        <v>11</v>
      </c>
      <c r="M40">
        <v>12</v>
      </c>
      <c r="N40">
        <v>13</v>
      </c>
      <c r="O40">
        <v>14</v>
      </c>
      <c r="P40">
        <v>15</v>
      </c>
      <c r="Q40">
        <v>16</v>
      </c>
      <c r="R40">
        <v>17</v>
      </c>
      <c r="S40">
        <v>18</v>
      </c>
      <c r="T40">
        <v>19</v>
      </c>
      <c r="U40">
        <v>20</v>
      </c>
      <c r="V40">
        <v>21</v>
      </c>
      <c r="W40">
        <v>22</v>
      </c>
    </row>
    <row r="41" spans="1:33" ht="16" thickBot="1" x14ac:dyDescent="0.4">
      <c r="A41" s="32" t="s">
        <v>140</v>
      </c>
      <c r="B41" s="34" t="str">
        <f>INDEX($G$2:$I$24,MATCH(B$40,$I$2:$I$24,0),MATCH($A41,$G$2:$G$24,0))</f>
        <v>SC-B</v>
      </c>
      <c r="C41" s="35" t="str">
        <f t="shared" ref="C41:W41" si="10">INDEX($G$2:$I$24,MATCH(C$40,$I$2:$I$24,0),MATCH($A41,$G$2:$G$24,0))</f>
        <v>FL-B</v>
      </c>
      <c r="D41" s="35" t="str">
        <f t="shared" si="10"/>
        <v>WA-B</v>
      </c>
      <c r="E41" s="35" t="str">
        <f t="shared" si="10"/>
        <v>MA-B</v>
      </c>
      <c r="F41" s="35" t="str">
        <f t="shared" si="10"/>
        <v>NC-B</v>
      </c>
      <c r="G41" s="35" t="str">
        <f t="shared" si="10"/>
        <v>NJ-B</v>
      </c>
      <c r="H41" s="35" t="str">
        <f t="shared" si="10"/>
        <v>DE-B</v>
      </c>
      <c r="I41" s="35" t="str">
        <f t="shared" si="10"/>
        <v>ID-B</v>
      </c>
      <c r="J41" s="35" t="str">
        <f t="shared" si="10"/>
        <v>NM-B</v>
      </c>
      <c r="K41" s="35" t="str">
        <f t="shared" si="10"/>
        <v>MN-B</v>
      </c>
      <c r="L41" s="35" t="str">
        <f t="shared" si="10"/>
        <v>NY-B</v>
      </c>
      <c r="M41" s="35" t="str">
        <f t="shared" si="10"/>
        <v>MI-B</v>
      </c>
      <c r="N41" s="35" t="str">
        <f t="shared" si="10"/>
        <v>SD-B</v>
      </c>
      <c r="O41" s="35" t="str">
        <f t="shared" si="10"/>
        <v>OR-B</v>
      </c>
      <c r="P41" s="35" t="str">
        <f t="shared" si="10"/>
        <v>MO-B</v>
      </c>
      <c r="Q41" s="35" t="str">
        <f t="shared" si="10"/>
        <v>CT-B</v>
      </c>
      <c r="R41" s="35" t="str">
        <f t="shared" si="10"/>
        <v>ME-B</v>
      </c>
      <c r="S41" s="35" t="str">
        <f t="shared" si="10"/>
        <v>VA-B</v>
      </c>
      <c r="T41" s="35" t="str">
        <f t="shared" si="10"/>
        <v>AR-B</v>
      </c>
      <c r="U41" s="35" t="str">
        <f t="shared" si="10"/>
        <v>NE-B</v>
      </c>
      <c r="V41" s="35" t="str">
        <f t="shared" si="10"/>
        <v>IA-B</v>
      </c>
      <c r="W41" s="35" t="str">
        <f t="shared" si="10"/>
        <v>VT-B</v>
      </c>
      <c r="X41" s="35" t="s">
        <v>121</v>
      </c>
      <c r="Y41" s="36" t="s">
        <v>103</v>
      </c>
    </row>
    <row r="42" spans="1:33" ht="16" thickBot="1" x14ac:dyDescent="0.4">
      <c r="A42" s="33" t="s">
        <v>212</v>
      </c>
      <c r="B42" s="37">
        <f>INDEX($H$2:$I$24,MATCH(B$40,$I$2:$I$24,0),MATCH($A42,$H$2:$H$24,0))</f>
        <v>3.9600000000000003E-2</v>
      </c>
      <c r="C42" s="38">
        <f t="shared" ref="C42:W42" si="11">INDEX($H$2:$I$24,MATCH(C$40,$I$2:$I$24,0),MATCH($A42,$H$2:$H$24,0))</f>
        <v>9.1800000000000007E-2</v>
      </c>
      <c r="D42" s="38">
        <f t="shared" si="11"/>
        <v>0.1172</v>
      </c>
      <c r="E42" s="38">
        <f t="shared" si="11"/>
        <v>0.1467</v>
      </c>
      <c r="F42" s="38">
        <f t="shared" si="11"/>
        <v>0.1822</v>
      </c>
      <c r="G42" s="38">
        <f t="shared" si="11"/>
        <v>0.19439999999999999</v>
      </c>
      <c r="H42" s="38">
        <f t="shared" si="11"/>
        <v>0.2</v>
      </c>
      <c r="I42" s="38">
        <f t="shared" si="11"/>
        <v>0.23730000000000001</v>
      </c>
      <c r="J42" s="38">
        <f t="shared" si="11"/>
        <v>0.28649999999999998</v>
      </c>
      <c r="K42" s="38">
        <f t="shared" si="11"/>
        <v>0.3165</v>
      </c>
      <c r="L42" s="38">
        <f t="shared" si="11"/>
        <v>0.31900000000000001</v>
      </c>
      <c r="M42" s="38">
        <f t="shared" si="11"/>
        <v>0.38350000000000001</v>
      </c>
      <c r="N42" s="38">
        <f t="shared" si="11"/>
        <v>0.3836</v>
      </c>
      <c r="O42" s="38">
        <f t="shared" si="11"/>
        <v>0.46150000000000002</v>
      </c>
      <c r="P42" s="38">
        <f t="shared" si="11"/>
        <v>0.49459999999999998</v>
      </c>
      <c r="Q42" s="38">
        <f t="shared" si="11"/>
        <v>0.5</v>
      </c>
      <c r="R42" s="38">
        <f t="shared" si="11"/>
        <v>0.52539999999999998</v>
      </c>
      <c r="S42" s="38">
        <f t="shared" si="11"/>
        <v>0.52980000000000005</v>
      </c>
      <c r="T42" s="38">
        <f t="shared" si="11"/>
        <v>0.5474</v>
      </c>
      <c r="U42" s="38">
        <f t="shared" si="11"/>
        <v>0.55740000000000001</v>
      </c>
      <c r="V42" s="38">
        <f t="shared" si="11"/>
        <v>0.58819999999999995</v>
      </c>
      <c r="W42" s="38">
        <f t="shared" si="11"/>
        <v>0.71699999999999997</v>
      </c>
      <c r="X42" s="41">
        <f>'MSG with Gains Details'!N6</f>
        <v>0.28460207612456745</v>
      </c>
      <c r="Y42" s="42">
        <f>'MSG with Gains Details'!N4</f>
        <v>0.23430000000000001</v>
      </c>
    </row>
    <row r="43" spans="1:33" x14ac:dyDescent="0.35">
      <c r="A43" t="s">
        <v>121</v>
      </c>
      <c r="B43" s="40">
        <f>X42</f>
        <v>0.28460207612456745</v>
      </c>
      <c r="C43" s="40">
        <f t="shared" ref="C43:W43" si="12">B43</f>
        <v>0.28460207612456745</v>
      </c>
      <c r="D43" s="40">
        <f t="shared" si="12"/>
        <v>0.28460207612456745</v>
      </c>
      <c r="E43" s="40">
        <f t="shared" si="12"/>
        <v>0.28460207612456745</v>
      </c>
      <c r="F43" s="40">
        <f t="shared" si="12"/>
        <v>0.28460207612456745</v>
      </c>
      <c r="G43" s="40">
        <f t="shared" si="12"/>
        <v>0.28460207612456745</v>
      </c>
      <c r="H43" s="40">
        <f t="shared" si="12"/>
        <v>0.28460207612456745</v>
      </c>
      <c r="I43" s="40">
        <f t="shared" si="12"/>
        <v>0.28460207612456745</v>
      </c>
      <c r="J43" s="40">
        <f t="shared" si="12"/>
        <v>0.28460207612456745</v>
      </c>
      <c r="K43" s="40">
        <f t="shared" si="12"/>
        <v>0.28460207612456745</v>
      </c>
      <c r="L43" s="40">
        <f t="shared" si="12"/>
        <v>0.28460207612456745</v>
      </c>
      <c r="M43" s="40">
        <f t="shared" si="12"/>
        <v>0.28460207612456745</v>
      </c>
      <c r="N43" s="40">
        <f t="shared" si="12"/>
        <v>0.28460207612456745</v>
      </c>
      <c r="O43" s="40">
        <f t="shared" si="12"/>
        <v>0.28460207612456745</v>
      </c>
      <c r="P43" s="40">
        <f t="shared" si="12"/>
        <v>0.28460207612456745</v>
      </c>
      <c r="Q43" s="40">
        <f t="shared" si="12"/>
        <v>0.28460207612456745</v>
      </c>
      <c r="R43" s="40">
        <f t="shared" si="12"/>
        <v>0.28460207612456745</v>
      </c>
      <c r="S43" s="40">
        <f t="shared" si="12"/>
        <v>0.28460207612456745</v>
      </c>
      <c r="T43" s="40">
        <f t="shared" si="12"/>
        <v>0.28460207612456745</v>
      </c>
      <c r="U43" s="40">
        <f t="shared" si="12"/>
        <v>0.28460207612456745</v>
      </c>
      <c r="V43" s="40">
        <f t="shared" si="12"/>
        <v>0.28460207612456745</v>
      </c>
      <c r="W43" s="40">
        <f t="shared" si="12"/>
        <v>0.28460207612456745</v>
      </c>
      <c r="X43" s="39"/>
      <c r="Y43" s="39"/>
    </row>
    <row r="44" spans="1:33" x14ac:dyDescent="0.35">
      <c r="A44" t="s">
        <v>103</v>
      </c>
      <c r="B44" s="40">
        <f>Y42</f>
        <v>0.23430000000000001</v>
      </c>
      <c r="C44" s="40">
        <f t="shared" ref="C44:W44" si="13">B44</f>
        <v>0.23430000000000001</v>
      </c>
      <c r="D44" s="40">
        <f t="shared" si="13"/>
        <v>0.23430000000000001</v>
      </c>
      <c r="E44" s="40">
        <f t="shared" si="13"/>
        <v>0.23430000000000001</v>
      </c>
      <c r="F44" s="40">
        <f t="shared" si="13"/>
        <v>0.23430000000000001</v>
      </c>
      <c r="G44" s="40">
        <f t="shared" si="13"/>
        <v>0.23430000000000001</v>
      </c>
      <c r="H44" s="40">
        <f t="shared" si="13"/>
        <v>0.23430000000000001</v>
      </c>
      <c r="I44" s="40">
        <f t="shared" si="13"/>
        <v>0.23430000000000001</v>
      </c>
      <c r="J44" s="40">
        <f t="shared" si="13"/>
        <v>0.23430000000000001</v>
      </c>
      <c r="K44" s="40">
        <f t="shared" si="13"/>
        <v>0.23430000000000001</v>
      </c>
      <c r="L44" s="40">
        <f t="shared" si="13"/>
        <v>0.23430000000000001</v>
      </c>
      <c r="M44" s="40">
        <f t="shared" si="13"/>
        <v>0.23430000000000001</v>
      </c>
      <c r="N44" s="40">
        <f t="shared" si="13"/>
        <v>0.23430000000000001</v>
      </c>
      <c r="O44" s="40">
        <f t="shared" si="13"/>
        <v>0.23430000000000001</v>
      </c>
      <c r="P44" s="40">
        <f t="shared" si="13"/>
        <v>0.23430000000000001</v>
      </c>
      <c r="Q44" s="40">
        <f t="shared" si="13"/>
        <v>0.23430000000000001</v>
      </c>
      <c r="R44" s="40">
        <f t="shared" si="13"/>
        <v>0.23430000000000001</v>
      </c>
      <c r="S44" s="40">
        <f t="shared" si="13"/>
        <v>0.23430000000000001</v>
      </c>
      <c r="T44" s="40">
        <f t="shared" si="13"/>
        <v>0.23430000000000001</v>
      </c>
      <c r="U44" s="40">
        <f t="shared" si="13"/>
        <v>0.23430000000000001</v>
      </c>
      <c r="V44" s="40">
        <f t="shared" si="13"/>
        <v>0.23430000000000001</v>
      </c>
      <c r="W44" s="40">
        <f t="shared" si="13"/>
        <v>0.23430000000000001</v>
      </c>
      <c r="X44" s="40"/>
      <c r="Y44" s="40"/>
    </row>
    <row r="45" spans="1:33" x14ac:dyDescent="0.35">
      <c r="B45" s="40"/>
      <c r="C45" s="40"/>
      <c r="D45" s="40"/>
      <c r="E45" s="40"/>
      <c r="F45" s="40"/>
      <c r="G45" s="40"/>
      <c r="H45" s="40"/>
      <c r="I45" s="40"/>
      <c r="J45" s="40"/>
      <c r="K45" s="40"/>
      <c r="L45" s="40"/>
      <c r="M45" s="40"/>
      <c r="N45" s="40"/>
      <c r="O45" s="40"/>
      <c r="P45" s="40"/>
      <c r="Q45" s="40"/>
      <c r="R45" s="40"/>
      <c r="S45" s="40"/>
      <c r="T45" s="40"/>
      <c r="U45" s="40"/>
      <c r="V45" s="40"/>
      <c r="W45" s="40"/>
      <c r="X45" s="40"/>
      <c r="Y45" s="40"/>
    </row>
    <row r="46" spans="1:33" ht="15" thickBot="1" x14ac:dyDescent="0.4">
      <c r="B46">
        <v>1</v>
      </c>
      <c r="C46">
        <v>2</v>
      </c>
      <c r="D46">
        <v>3</v>
      </c>
      <c r="E46">
        <v>4</v>
      </c>
      <c r="F46">
        <v>5</v>
      </c>
      <c r="G46">
        <v>6</v>
      </c>
      <c r="H46">
        <v>7</v>
      </c>
      <c r="I46">
        <v>8</v>
      </c>
      <c r="J46">
        <v>9</v>
      </c>
      <c r="K46">
        <v>10</v>
      </c>
      <c r="L46">
        <v>11</v>
      </c>
      <c r="M46">
        <v>12</v>
      </c>
      <c r="N46">
        <v>13</v>
      </c>
      <c r="O46">
        <v>14</v>
      </c>
      <c r="P46">
        <v>15</v>
      </c>
      <c r="Q46">
        <v>16</v>
      </c>
      <c r="R46">
        <v>17</v>
      </c>
      <c r="S46">
        <v>18</v>
      </c>
      <c r="T46">
        <v>19</v>
      </c>
      <c r="U46">
        <v>20</v>
      </c>
      <c r="V46">
        <v>21</v>
      </c>
      <c r="W46">
        <v>22</v>
      </c>
    </row>
    <row r="47" spans="1:33" ht="16" thickBot="1" x14ac:dyDescent="0.4">
      <c r="A47" s="32" t="s">
        <v>140</v>
      </c>
      <c r="B47" s="34" t="str">
        <f>INDEX($L$2:$N$24,MATCH(B$40,$N$2:$N$24,0),MATCH($A47,$L$2:$L$24,0))</f>
        <v>FL-G</v>
      </c>
      <c r="C47" s="35" t="str">
        <f t="shared" ref="C47:W47" si="14">INDEX($L$2:$N$24,MATCH(C$40,$N$2:$N$24,0),MATCH($A47,$L$2:$L$24,0))</f>
        <v>NY-G</v>
      </c>
      <c r="D47" s="35" t="str">
        <f t="shared" si="14"/>
        <v>MA-G</v>
      </c>
      <c r="E47" s="35" t="str">
        <f t="shared" si="14"/>
        <v>DE-G</v>
      </c>
      <c r="F47" s="35" t="str">
        <f t="shared" si="14"/>
        <v>MI-G</v>
      </c>
      <c r="G47" s="35" t="str">
        <f t="shared" si="14"/>
        <v>MO-G</v>
      </c>
      <c r="H47" s="35" t="str">
        <f t="shared" si="14"/>
        <v>NM-G</v>
      </c>
      <c r="I47" s="35" t="str">
        <f t="shared" si="14"/>
        <v>NE-G</v>
      </c>
      <c r="J47" s="35" t="str">
        <f t="shared" si="14"/>
        <v>OR-G</v>
      </c>
      <c r="K47" s="35" t="str">
        <f t="shared" si="14"/>
        <v>AR-G</v>
      </c>
      <c r="L47" s="35" t="str">
        <f t="shared" si="14"/>
        <v>CT-G</v>
      </c>
      <c r="M47" s="35" t="str">
        <f t="shared" si="14"/>
        <v>SC-G</v>
      </c>
      <c r="N47" s="35" t="str">
        <f t="shared" si="14"/>
        <v>NJ-G</v>
      </c>
      <c r="O47" s="35" t="str">
        <f t="shared" si="14"/>
        <v>IA-G</v>
      </c>
      <c r="P47" s="35" t="str">
        <f t="shared" si="14"/>
        <v>MN-G</v>
      </c>
      <c r="Q47" s="35" t="str">
        <f t="shared" si="14"/>
        <v>NC-G</v>
      </c>
      <c r="R47" s="35" t="str">
        <f t="shared" si="14"/>
        <v>ID-G</v>
      </c>
      <c r="S47" s="35" t="str">
        <f t="shared" si="14"/>
        <v>VA-G</v>
      </c>
      <c r="T47" s="35" t="str">
        <f t="shared" si="14"/>
        <v>ME-G</v>
      </c>
      <c r="U47" s="35" t="str">
        <f t="shared" si="14"/>
        <v>WA-G</v>
      </c>
      <c r="V47" s="35" t="str">
        <f t="shared" si="14"/>
        <v>VT-G</v>
      </c>
      <c r="W47" s="35" t="str">
        <f t="shared" si="14"/>
        <v>SD-G</v>
      </c>
      <c r="X47" s="35" t="s">
        <v>122</v>
      </c>
      <c r="Y47" s="36" t="s">
        <v>103</v>
      </c>
    </row>
    <row r="48" spans="1:33" ht="16" thickBot="1" x14ac:dyDescent="0.4">
      <c r="A48" s="33" t="s">
        <v>212</v>
      </c>
      <c r="B48" s="37">
        <f>INDEX($M$2:$N$24,MATCH(B$40,$N$2:$N$24,0),MATCH($A48,$M$2:$M$24,0))</f>
        <v>2.3E-2</v>
      </c>
      <c r="C48" s="38">
        <f t="shared" ref="C48:W48" si="15">INDEX($M$2:$N$24,MATCH(C$40,$N$2:$N$24,0),MATCH($A48,$M$2:$M$24,0))</f>
        <v>7.6399999999999996E-2</v>
      </c>
      <c r="D48" s="38">
        <f t="shared" si="15"/>
        <v>8.0600000000000005E-2</v>
      </c>
      <c r="E48" s="38">
        <f t="shared" si="15"/>
        <v>0.15140000000000001</v>
      </c>
      <c r="F48" s="38">
        <f t="shared" si="15"/>
        <v>0.1517</v>
      </c>
      <c r="G48" s="38">
        <f t="shared" si="15"/>
        <v>0.17319999999999999</v>
      </c>
      <c r="H48" s="38">
        <f t="shared" si="15"/>
        <v>0.18720000000000001</v>
      </c>
      <c r="I48" s="38">
        <f t="shared" si="15"/>
        <v>0.18990000000000001</v>
      </c>
      <c r="J48" s="38">
        <f t="shared" si="15"/>
        <v>0.23</v>
      </c>
      <c r="K48" s="38">
        <f t="shared" si="15"/>
        <v>0.23810000000000001</v>
      </c>
      <c r="L48" s="38">
        <f t="shared" si="15"/>
        <v>0.29609999999999997</v>
      </c>
      <c r="M48" s="38">
        <f t="shared" si="15"/>
        <v>0.30159999999999998</v>
      </c>
      <c r="N48" s="38">
        <f t="shared" si="15"/>
        <v>0.31569999999999998</v>
      </c>
      <c r="O48" s="38">
        <f t="shared" si="15"/>
        <v>0.35189999999999999</v>
      </c>
      <c r="P48" s="38">
        <f t="shared" si="15"/>
        <v>0.3523</v>
      </c>
      <c r="Q48" s="38">
        <f t="shared" si="15"/>
        <v>0.35370000000000001</v>
      </c>
      <c r="R48" s="38">
        <f t="shared" si="15"/>
        <v>0.35539999999999999</v>
      </c>
      <c r="S48" s="38">
        <f t="shared" si="15"/>
        <v>0.44379999999999997</v>
      </c>
      <c r="T48" s="38">
        <f t="shared" si="15"/>
        <v>0.45939999999999998</v>
      </c>
      <c r="U48" s="38">
        <f t="shared" si="15"/>
        <v>0.5252</v>
      </c>
      <c r="V48" s="38">
        <f t="shared" si="15"/>
        <v>0.54249999999999998</v>
      </c>
      <c r="W48" s="38">
        <f t="shared" si="15"/>
        <v>0.56699999999999995</v>
      </c>
      <c r="X48" s="41">
        <f>'MSG with Gains Details'!N7</f>
        <v>0.25296224531736244</v>
      </c>
      <c r="Y48" s="42">
        <f>Y42</f>
        <v>0.23430000000000001</v>
      </c>
    </row>
    <row r="49" spans="1:25" x14ac:dyDescent="0.35">
      <c r="A49" t="s">
        <v>122</v>
      </c>
      <c r="B49" s="40">
        <f>X48</f>
        <v>0.25296224531736244</v>
      </c>
      <c r="C49" s="40">
        <f t="shared" ref="C49:W49" si="16">B49</f>
        <v>0.25296224531736244</v>
      </c>
      <c r="D49" s="40">
        <f t="shared" si="16"/>
        <v>0.25296224531736244</v>
      </c>
      <c r="E49" s="40">
        <f t="shared" si="16"/>
        <v>0.25296224531736244</v>
      </c>
      <c r="F49" s="40">
        <f t="shared" si="16"/>
        <v>0.25296224531736244</v>
      </c>
      <c r="G49" s="40">
        <f t="shared" si="16"/>
        <v>0.25296224531736244</v>
      </c>
      <c r="H49" s="40">
        <f t="shared" si="16"/>
        <v>0.25296224531736244</v>
      </c>
      <c r="I49" s="40">
        <f t="shared" si="16"/>
        <v>0.25296224531736244</v>
      </c>
      <c r="J49" s="40">
        <f t="shared" si="16"/>
        <v>0.25296224531736244</v>
      </c>
      <c r="K49" s="40">
        <f t="shared" si="16"/>
        <v>0.25296224531736244</v>
      </c>
      <c r="L49" s="40">
        <f t="shared" si="16"/>
        <v>0.25296224531736244</v>
      </c>
      <c r="M49" s="40">
        <f t="shared" si="16"/>
        <v>0.25296224531736244</v>
      </c>
      <c r="N49" s="40">
        <f t="shared" si="16"/>
        <v>0.25296224531736244</v>
      </c>
      <c r="O49" s="40">
        <f t="shared" si="16"/>
        <v>0.25296224531736244</v>
      </c>
      <c r="P49" s="40">
        <f t="shared" si="16"/>
        <v>0.25296224531736244</v>
      </c>
      <c r="Q49" s="40">
        <f t="shared" si="16"/>
        <v>0.25296224531736244</v>
      </c>
      <c r="R49" s="40">
        <f t="shared" si="16"/>
        <v>0.25296224531736244</v>
      </c>
      <c r="S49" s="40">
        <f t="shared" si="16"/>
        <v>0.25296224531736244</v>
      </c>
      <c r="T49" s="40">
        <f t="shared" si="16"/>
        <v>0.25296224531736244</v>
      </c>
      <c r="U49" s="40">
        <f t="shared" si="16"/>
        <v>0.25296224531736244</v>
      </c>
      <c r="V49" s="40">
        <f t="shared" si="16"/>
        <v>0.25296224531736244</v>
      </c>
      <c r="W49" s="40">
        <f t="shared" si="16"/>
        <v>0.25296224531736244</v>
      </c>
      <c r="X49" s="39"/>
      <c r="Y49" s="39"/>
    </row>
    <row r="50" spans="1:25" x14ac:dyDescent="0.35">
      <c r="A50" t="s">
        <v>103</v>
      </c>
      <c r="B50" s="40">
        <f>Y48</f>
        <v>0.23430000000000001</v>
      </c>
      <c r="C50" s="40">
        <f t="shared" ref="C50:W50" si="17">B50</f>
        <v>0.23430000000000001</v>
      </c>
      <c r="D50" s="40">
        <f t="shared" si="17"/>
        <v>0.23430000000000001</v>
      </c>
      <c r="E50" s="40">
        <f t="shared" si="17"/>
        <v>0.23430000000000001</v>
      </c>
      <c r="F50" s="40">
        <f t="shared" si="17"/>
        <v>0.23430000000000001</v>
      </c>
      <c r="G50" s="40">
        <f t="shared" si="17"/>
        <v>0.23430000000000001</v>
      </c>
      <c r="H50" s="40">
        <f t="shared" si="17"/>
        <v>0.23430000000000001</v>
      </c>
      <c r="I50" s="40">
        <f t="shared" si="17"/>
        <v>0.23430000000000001</v>
      </c>
      <c r="J50" s="40">
        <f t="shared" si="17"/>
        <v>0.23430000000000001</v>
      </c>
      <c r="K50" s="40">
        <f t="shared" si="17"/>
        <v>0.23430000000000001</v>
      </c>
      <c r="L50" s="40">
        <f t="shared" si="17"/>
        <v>0.23430000000000001</v>
      </c>
      <c r="M50" s="40">
        <f t="shared" si="17"/>
        <v>0.23430000000000001</v>
      </c>
      <c r="N50" s="40">
        <f t="shared" si="17"/>
        <v>0.23430000000000001</v>
      </c>
      <c r="O50" s="40">
        <f t="shared" si="17"/>
        <v>0.23430000000000001</v>
      </c>
      <c r="P50" s="40">
        <f t="shared" si="17"/>
        <v>0.23430000000000001</v>
      </c>
      <c r="Q50" s="40">
        <f t="shared" si="17"/>
        <v>0.23430000000000001</v>
      </c>
      <c r="R50" s="40">
        <f t="shared" si="17"/>
        <v>0.23430000000000001</v>
      </c>
      <c r="S50" s="40">
        <f t="shared" si="17"/>
        <v>0.23430000000000001</v>
      </c>
      <c r="T50" s="40">
        <f t="shared" si="17"/>
        <v>0.23430000000000001</v>
      </c>
      <c r="U50" s="40">
        <f t="shared" si="17"/>
        <v>0.23430000000000001</v>
      </c>
      <c r="V50" s="40">
        <f t="shared" si="17"/>
        <v>0.23430000000000001</v>
      </c>
      <c r="W50" s="40">
        <f t="shared" si="17"/>
        <v>0.23430000000000001</v>
      </c>
      <c r="X50" s="40"/>
      <c r="Y50" s="40"/>
    </row>
    <row r="52" spans="1:25" ht="15" thickBot="1" x14ac:dyDescent="0.4">
      <c r="B52">
        <v>1</v>
      </c>
      <c r="C52">
        <v>2</v>
      </c>
      <c r="D52">
        <v>3</v>
      </c>
      <c r="E52">
        <v>4</v>
      </c>
      <c r="F52">
        <v>5</v>
      </c>
      <c r="G52">
        <v>6</v>
      </c>
      <c r="H52">
        <v>7</v>
      </c>
      <c r="I52">
        <v>8</v>
      </c>
      <c r="J52">
        <v>9</v>
      </c>
      <c r="K52">
        <v>10</v>
      </c>
      <c r="L52">
        <v>11</v>
      </c>
      <c r="M52">
        <v>12</v>
      </c>
      <c r="N52">
        <v>13</v>
      </c>
      <c r="O52">
        <v>14</v>
      </c>
      <c r="P52">
        <v>15</v>
      </c>
      <c r="Q52">
        <v>16</v>
      </c>
      <c r="R52">
        <v>17</v>
      </c>
      <c r="S52">
        <v>18</v>
      </c>
      <c r="T52">
        <v>19</v>
      </c>
      <c r="U52">
        <v>20</v>
      </c>
      <c r="V52">
        <v>21</v>
      </c>
      <c r="W52">
        <v>22</v>
      </c>
    </row>
    <row r="53" spans="1:25" ht="16" thickBot="1" x14ac:dyDescent="0.4">
      <c r="A53" s="32" t="s">
        <v>140</v>
      </c>
      <c r="B53" s="34" t="str">
        <f>INDEX($R$2:$T$24,MATCH(B$40,$T$2:$T$24,0),MATCH($A53,$R$2:$R$24,0))</f>
        <v>FL-T</v>
      </c>
      <c r="C53" s="35" t="str">
        <f t="shared" ref="C53:W53" si="18">INDEX($R$2:$T$24,MATCH(C$40,$T$2:$T$24,0),MATCH($A53,$R$2:$R$24,0))</f>
        <v>NY-T</v>
      </c>
      <c r="D53" s="35" t="str">
        <f t="shared" si="18"/>
        <v>MA-T</v>
      </c>
      <c r="E53" s="35" t="str">
        <f t="shared" si="18"/>
        <v>DE-T</v>
      </c>
      <c r="F53" s="35" t="str">
        <f t="shared" si="18"/>
        <v>MI-T</v>
      </c>
      <c r="G53" s="35" t="str">
        <f t="shared" si="18"/>
        <v>MO-T</v>
      </c>
      <c r="H53" s="35" t="str">
        <f t="shared" si="18"/>
        <v>NM-T</v>
      </c>
      <c r="I53" s="35" t="str">
        <f t="shared" si="18"/>
        <v>OR-T</v>
      </c>
      <c r="J53" s="35" t="str">
        <f t="shared" si="18"/>
        <v>AR-T</v>
      </c>
      <c r="K53" s="35" t="str">
        <f t="shared" si="18"/>
        <v>NE-T</v>
      </c>
      <c r="L53" s="35" t="str">
        <f t="shared" si="18"/>
        <v>SC-T</v>
      </c>
      <c r="M53" s="35" t="str">
        <f t="shared" si="18"/>
        <v>NJ-T</v>
      </c>
      <c r="N53" s="35" t="str">
        <f t="shared" si="18"/>
        <v>CT-T</v>
      </c>
      <c r="O53" s="35" t="str">
        <f t="shared" si="18"/>
        <v>NC-T</v>
      </c>
      <c r="P53" s="35" t="str">
        <f t="shared" si="18"/>
        <v>MN-T</v>
      </c>
      <c r="Q53" s="35" t="str">
        <f t="shared" si="18"/>
        <v>IA-T</v>
      </c>
      <c r="R53" s="35" t="str">
        <f t="shared" si="18"/>
        <v>ID-T</v>
      </c>
      <c r="S53" s="35" t="str">
        <f t="shared" si="18"/>
        <v>WA-T</v>
      </c>
      <c r="T53" s="35" t="str">
        <f t="shared" si="18"/>
        <v>VA-T</v>
      </c>
      <c r="U53" s="35" t="str">
        <f t="shared" si="18"/>
        <v>ME-T</v>
      </c>
      <c r="V53" s="35" t="str">
        <f t="shared" si="18"/>
        <v>VT-T</v>
      </c>
      <c r="W53" s="35" t="str">
        <f t="shared" si="18"/>
        <v>SD-T</v>
      </c>
      <c r="X53" s="35" t="s">
        <v>167</v>
      </c>
      <c r="Y53" s="36" t="s">
        <v>103</v>
      </c>
    </row>
    <row r="54" spans="1:25" ht="16" thickBot="1" x14ac:dyDescent="0.4">
      <c r="A54" s="33" t="s">
        <v>212</v>
      </c>
      <c r="B54" s="37">
        <f>INDEX($S$2:$T$24,MATCH(B$40,$T$2:$T$24,0),MATCH($A54,$S$2:$S$24,0))</f>
        <v>3.6200000000000003E-2</v>
      </c>
      <c r="C54" s="38">
        <f t="shared" ref="C54:W54" si="19">INDEX($S$2:$T$24,MATCH(C$40,$T$2:$T$24,0),MATCH($A54,$S$2:$S$24,0))</f>
        <v>8.3599999999999994E-2</v>
      </c>
      <c r="D54" s="38">
        <f t="shared" si="19"/>
        <v>8.4000000000000005E-2</v>
      </c>
      <c r="E54" s="38">
        <f t="shared" si="19"/>
        <v>0.15160000000000001</v>
      </c>
      <c r="F54" s="38">
        <f t="shared" si="19"/>
        <v>0.1552</v>
      </c>
      <c r="G54" s="38">
        <f t="shared" si="19"/>
        <v>0.18030000000000002</v>
      </c>
      <c r="H54" s="38">
        <f t="shared" si="19"/>
        <v>0.19750000000000001</v>
      </c>
      <c r="I54" s="38">
        <f t="shared" si="19"/>
        <v>0.24559999999999998</v>
      </c>
      <c r="J54" s="38">
        <f t="shared" si="19"/>
        <v>0.252</v>
      </c>
      <c r="K54" s="38">
        <f t="shared" si="19"/>
        <v>0.26</v>
      </c>
      <c r="L54" s="38">
        <f t="shared" si="19"/>
        <v>0.28249999999999997</v>
      </c>
      <c r="M54" s="38">
        <f t="shared" si="19"/>
        <v>0.31180000000000002</v>
      </c>
      <c r="N54" s="38">
        <f t="shared" si="19"/>
        <v>0.33399999999999996</v>
      </c>
      <c r="O54" s="38">
        <f t="shared" si="19"/>
        <v>0.34820000000000001</v>
      </c>
      <c r="P54" s="38">
        <f t="shared" si="19"/>
        <v>0.35039999999999999</v>
      </c>
      <c r="Q54" s="38">
        <f t="shared" si="19"/>
        <v>0.35240000000000005</v>
      </c>
      <c r="R54" s="38">
        <f t="shared" si="19"/>
        <v>0.35270000000000001</v>
      </c>
      <c r="S54" s="38">
        <f t="shared" si="19"/>
        <v>0.4</v>
      </c>
      <c r="T54" s="38">
        <f t="shared" si="19"/>
        <v>0.45</v>
      </c>
      <c r="U54" s="38">
        <f t="shared" si="19"/>
        <v>0.46130000000000004</v>
      </c>
      <c r="V54" s="38">
        <f t="shared" si="19"/>
        <v>0.54859999999999998</v>
      </c>
      <c r="W54" s="38">
        <f t="shared" si="19"/>
        <v>0.55779999999999996</v>
      </c>
      <c r="X54" s="41">
        <f>'MSG with Gains Details'!N8</f>
        <v>0.2545806925895811</v>
      </c>
      <c r="Y54" s="42">
        <f>Y48</f>
        <v>0.23430000000000001</v>
      </c>
    </row>
    <row r="55" spans="1:25" x14ac:dyDescent="0.35">
      <c r="A55" t="s">
        <v>167</v>
      </c>
      <c r="B55" s="40">
        <f>X54</f>
        <v>0.2545806925895811</v>
      </c>
      <c r="C55" s="40">
        <f t="shared" ref="C55:W55" si="20">B55</f>
        <v>0.2545806925895811</v>
      </c>
      <c r="D55" s="40">
        <f t="shared" si="20"/>
        <v>0.2545806925895811</v>
      </c>
      <c r="E55" s="40">
        <f t="shared" si="20"/>
        <v>0.2545806925895811</v>
      </c>
      <c r="F55" s="40">
        <f t="shared" si="20"/>
        <v>0.2545806925895811</v>
      </c>
      <c r="G55" s="40">
        <f t="shared" si="20"/>
        <v>0.2545806925895811</v>
      </c>
      <c r="H55" s="40">
        <f t="shared" si="20"/>
        <v>0.2545806925895811</v>
      </c>
      <c r="I55" s="40">
        <f t="shared" si="20"/>
        <v>0.2545806925895811</v>
      </c>
      <c r="J55" s="40">
        <f t="shared" si="20"/>
        <v>0.2545806925895811</v>
      </c>
      <c r="K55" s="40">
        <f t="shared" si="20"/>
        <v>0.2545806925895811</v>
      </c>
      <c r="L55" s="40">
        <f t="shared" si="20"/>
        <v>0.2545806925895811</v>
      </c>
      <c r="M55" s="40">
        <f t="shared" si="20"/>
        <v>0.2545806925895811</v>
      </c>
      <c r="N55" s="40">
        <f t="shared" si="20"/>
        <v>0.2545806925895811</v>
      </c>
      <c r="O55" s="40">
        <f t="shared" si="20"/>
        <v>0.2545806925895811</v>
      </c>
      <c r="P55" s="40">
        <f t="shared" si="20"/>
        <v>0.2545806925895811</v>
      </c>
      <c r="Q55" s="40">
        <f t="shared" si="20"/>
        <v>0.2545806925895811</v>
      </c>
      <c r="R55" s="40">
        <f t="shared" si="20"/>
        <v>0.2545806925895811</v>
      </c>
      <c r="S55" s="40">
        <f t="shared" si="20"/>
        <v>0.2545806925895811</v>
      </c>
      <c r="T55" s="40">
        <f t="shared" si="20"/>
        <v>0.2545806925895811</v>
      </c>
      <c r="U55" s="40">
        <f t="shared" si="20"/>
        <v>0.2545806925895811</v>
      </c>
      <c r="V55" s="40">
        <f t="shared" si="20"/>
        <v>0.2545806925895811</v>
      </c>
      <c r="W55" s="40">
        <f t="shared" si="20"/>
        <v>0.2545806925895811</v>
      </c>
      <c r="X55" s="39"/>
      <c r="Y55" s="39"/>
    </row>
    <row r="56" spans="1:25" x14ac:dyDescent="0.35">
      <c r="A56" t="s">
        <v>103</v>
      </c>
      <c r="B56" s="40">
        <f>Y54</f>
        <v>0.23430000000000001</v>
      </c>
      <c r="C56" s="40">
        <f t="shared" ref="C56:W56" si="21">B56</f>
        <v>0.23430000000000001</v>
      </c>
      <c r="D56" s="40">
        <f t="shared" si="21"/>
        <v>0.23430000000000001</v>
      </c>
      <c r="E56" s="40">
        <f t="shared" si="21"/>
        <v>0.23430000000000001</v>
      </c>
      <c r="F56" s="40">
        <f t="shared" si="21"/>
        <v>0.23430000000000001</v>
      </c>
      <c r="G56" s="40">
        <f t="shared" si="21"/>
        <v>0.23430000000000001</v>
      </c>
      <c r="H56" s="40">
        <f t="shared" si="21"/>
        <v>0.23430000000000001</v>
      </c>
      <c r="I56" s="40">
        <f t="shared" si="21"/>
        <v>0.23430000000000001</v>
      </c>
      <c r="J56" s="40">
        <f t="shared" si="21"/>
        <v>0.23430000000000001</v>
      </c>
      <c r="K56" s="40">
        <f t="shared" si="21"/>
        <v>0.23430000000000001</v>
      </c>
      <c r="L56" s="40">
        <f t="shared" si="21"/>
        <v>0.23430000000000001</v>
      </c>
      <c r="M56" s="40">
        <f t="shared" si="21"/>
        <v>0.23430000000000001</v>
      </c>
      <c r="N56" s="40">
        <f t="shared" si="21"/>
        <v>0.23430000000000001</v>
      </c>
      <c r="O56" s="40">
        <f t="shared" si="21"/>
        <v>0.23430000000000001</v>
      </c>
      <c r="P56" s="40">
        <f t="shared" si="21"/>
        <v>0.23430000000000001</v>
      </c>
      <c r="Q56" s="40">
        <f t="shared" si="21"/>
        <v>0.23430000000000001</v>
      </c>
      <c r="R56" s="40">
        <f t="shared" si="21"/>
        <v>0.23430000000000001</v>
      </c>
      <c r="S56" s="40">
        <f t="shared" si="21"/>
        <v>0.23430000000000001</v>
      </c>
      <c r="T56" s="40">
        <f t="shared" si="21"/>
        <v>0.23430000000000001</v>
      </c>
      <c r="U56" s="40">
        <f t="shared" si="21"/>
        <v>0.23430000000000001</v>
      </c>
      <c r="V56" s="40">
        <f t="shared" si="21"/>
        <v>0.23430000000000001</v>
      </c>
      <c r="W56" s="40">
        <f t="shared" si="21"/>
        <v>0.23430000000000001</v>
      </c>
      <c r="X56" s="40"/>
      <c r="Y56" s="40"/>
    </row>
    <row r="59" spans="1:25" x14ac:dyDescent="0.35">
      <c r="B59" t="s">
        <v>19</v>
      </c>
      <c r="C59" t="str">
        <f>RIGHT(B59,2)</f>
        <v>-B</v>
      </c>
    </row>
    <row r="60" spans="1:25" x14ac:dyDescent="0.35">
      <c r="B60" t="s">
        <v>24</v>
      </c>
      <c r="C60" t="str">
        <f>RIGHT(B60,2)</f>
        <v>-B</v>
      </c>
    </row>
    <row r="61" spans="1:25" x14ac:dyDescent="0.35">
      <c r="B61" t="s">
        <v>27</v>
      </c>
      <c r="C61" t="str">
        <f>RIGHT(B61,2)</f>
        <v>-B</v>
      </c>
    </row>
    <row r="62" spans="1:25" x14ac:dyDescent="0.35">
      <c r="B62" t="s">
        <v>29</v>
      </c>
      <c r="C62" t="str">
        <f>RIGHT(B62,2)</f>
        <v>-B</v>
      </c>
    </row>
    <row r="63" spans="1:25" x14ac:dyDescent="0.35">
      <c r="B63" t="s">
        <v>33</v>
      </c>
      <c r="C63" t="str">
        <f>RIGHT(B63,2)</f>
        <v>-B</v>
      </c>
    </row>
    <row r="64" spans="1:25" x14ac:dyDescent="0.35">
      <c r="B64" t="s">
        <v>35</v>
      </c>
      <c r="C64" t="str">
        <f>RIGHT(B64,2)</f>
        <v>-B</v>
      </c>
    </row>
    <row r="65" spans="2:3" x14ac:dyDescent="0.35">
      <c r="B65" t="s">
        <v>42</v>
      </c>
      <c r="C65" t="str">
        <f>RIGHT(B65,2)</f>
        <v>-B</v>
      </c>
    </row>
    <row r="66" spans="2:3" x14ac:dyDescent="0.35">
      <c r="B66" t="s">
        <v>45</v>
      </c>
      <c r="C66" t="str">
        <f>RIGHT(B66,2)</f>
        <v>-B</v>
      </c>
    </row>
    <row r="67" spans="2:3" x14ac:dyDescent="0.35">
      <c r="B67" t="s">
        <v>47</v>
      </c>
      <c r="C67" t="str">
        <f>RIGHT(B67,2)</f>
        <v>-B</v>
      </c>
    </row>
    <row r="68" spans="2:3" x14ac:dyDescent="0.35">
      <c r="B68" t="s">
        <v>49</v>
      </c>
      <c r="C68" t="str">
        <f>RIGHT(B68,2)</f>
        <v>-B</v>
      </c>
    </row>
    <row r="69" spans="2:3" x14ac:dyDescent="0.35">
      <c r="B69" t="s">
        <v>51</v>
      </c>
      <c r="C69" t="str">
        <f>RIGHT(B69,2)</f>
        <v>-B</v>
      </c>
    </row>
    <row r="70" spans="2:3" x14ac:dyDescent="0.35">
      <c r="B70" t="s">
        <v>55</v>
      </c>
      <c r="C70" t="str">
        <f>RIGHT(B70,2)</f>
        <v>-B</v>
      </c>
    </row>
    <row r="71" spans="2:3" x14ac:dyDescent="0.35">
      <c r="B71" t="s">
        <v>58</v>
      </c>
      <c r="C71" t="str">
        <f>RIGHT(B71,2)</f>
        <v>-B</v>
      </c>
    </row>
    <row r="72" spans="2:3" x14ac:dyDescent="0.35">
      <c r="B72" t="s">
        <v>61</v>
      </c>
      <c r="C72" t="str">
        <f>RIGHT(B72,2)</f>
        <v>-B</v>
      </c>
    </row>
    <row r="73" spans="2:3" x14ac:dyDescent="0.35">
      <c r="B73" t="s">
        <v>63</v>
      </c>
      <c r="C73" t="str">
        <f>RIGHT(B73,2)</f>
        <v>-B</v>
      </c>
    </row>
    <row r="74" spans="2:3" x14ac:dyDescent="0.35">
      <c r="B74" t="s">
        <v>66</v>
      </c>
      <c r="C74" t="str">
        <f>RIGHT(B74,2)</f>
        <v>-B</v>
      </c>
    </row>
    <row r="75" spans="2:3" x14ac:dyDescent="0.35">
      <c r="B75" t="s">
        <v>70</v>
      </c>
      <c r="C75" t="str">
        <f>RIGHT(B75,2)</f>
        <v>-B</v>
      </c>
    </row>
    <row r="76" spans="2:3" x14ac:dyDescent="0.35">
      <c r="B76" t="s">
        <v>75</v>
      </c>
      <c r="C76" t="str">
        <f>RIGHT(B76,2)</f>
        <v>-B</v>
      </c>
    </row>
    <row r="77" spans="2:3" x14ac:dyDescent="0.35">
      <c r="B77" t="s">
        <v>77</v>
      </c>
      <c r="C77" t="str">
        <f>RIGHT(B77,2)</f>
        <v>-B</v>
      </c>
    </row>
    <row r="78" spans="2:3" x14ac:dyDescent="0.35">
      <c r="B78" t="s">
        <v>82</v>
      </c>
      <c r="C78" t="str">
        <f>RIGHT(B78,2)</f>
        <v>-B</v>
      </c>
    </row>
    <row r="79" spans="2:3" x14ac:dyDescent="0.35">
      <c r="B79" t="s">
        <v>84</v>
      </c>
      <c r="C79" t="str">
        <f>RIGHT(B79,2)</f>
        <v>-B</v>
      </c>
    </row>
    <row r="80" spans="2:3" x14ac:dyDescent="0.35">
      <c r="B80" t="s">
        <v>86</v>
      </c>
      <c r="C80" t="str">
        <f>RIGHT(B80,2)</f>
        <v>-B</v>
      </c>
    </row>
    <row r="81" spans="2:3" x14ac:dyDescent="0.35">
      <c r="B81" t="s">
        <v>168</v>
      </c>
      <c r="C81" t="str">
        <f>RIGHT(B81,2)</f>
        <v>-C</v>
      </c>
    </row>
    <row r="82" spans="2:3" x14ac:dyDescent="0.35">
      <c r="B82" t="s">
        <v>169</v>
      </c>
      <c r="C82" t="str">
        <f>RIGHT(B82,2)</f>
        <v>-C</v>
      </c>
    </row>
    <row r="83" spans="2:3" x14ac:dyDescent="0.35">
      <c r="B83" t="s">
        <v>170</v>
      </c>
      <c r="C83" t="str">
        <f>RIGHT(B83,2)</f>
        <v>-C</v>
      </c>
    </row>
    <row r="84" spans="2:3" x14ac:dyDescent="0.35">
      <c r="B84" t="s">
        <v>171</v>
      </c>
      <c r="C84" t="str">
        <f>RIGHT(B84,2)</f>
        <v>-C</v>
      </c>
    </row>
    <row r="85" spans="2:3" x14ac:dyDescent="0.35">
      <c r="B85" t="s">
        <v>172</v>
      </c>
      <c r="C85" t="str">
        <f>RIGHT(B85,2)</f>
        <v>-C</v>
      </c>
    </row>
    <row r="86" spans="2:3" x14ac:dyDescent="0.35">
      <c r="B86" t="s">
        <v>173</v>
      </c>
      <c r="C86" t="str">
        <f>RIGHT(B86,2)</f>
        <v>-C</v>
      </c>
    </row>
    <row r="87" spans="2:3" x14ac:dyDescent="0.35">
      <c r="B87" t="s">
        <v>174</v>
      </c>
      <c r="C87" t="str">
        <f>RIGHT(B87,2)</f>
        <v>-C</v>
      </c>
    </row>
    <row r="88" spans="2:3" x14ac:dyDescent="0.35">
      <c r="B88" t="s">
        <v>175</v>
      </c>
      <c r="C88" t="str">
        <f>RIGHT(B88,2)</f>
        <v>-C</v>
      </c>
    </row>
    <row r="89" spans="2:3" x14ac:dyDescent="0.35">
      <c r="B89" t="s">
        <v>176</v>
      </c>
      <c r="C89" t="str">
        <f>RIGHT(B89,2)</f>
        <v>-C</v>
      </c>
    </row>
    <row r="90" spans="2:3" x14ac:dyDescent="0.35">
      <c r="B90" t="s">
        <v>177</v>
      </c>
      <c r="C90" t="str">
        <f>RIGHT(B90,2)</f>
        <v>-C</v>
      </c>
    </row>
    <row r="91" spans="2:3" x14ac:dyDescent="0.35">
      <c r="B91" t="s">
        <v>178</v>
      </c>
      <c r="C91" t="str">
        <f>RIGHT(B91,2)</f>
        <v>-C</v>
      </c>
    </row>
    <row r="92" spans="2:3" x14ac:dyDescent="0.35">
      <c r="B92" t="s">
        <v>179</v>
      </c>
      <c r="C92" t="str">
        <f>RIGHT(B92,2)</f>
        <v>-C</v>
      </c>
    </row>
    <row r="93" spans="2:3" x14ac:dyDescent="0.35">
      <c r="B93" t="s">
        <v>180</v>
      </c>
      <c r="C93" t="str">
        <f>RIGHT(B93,2)</f>
        <v>-C</v>
      </c>
    </row>
    <row r="94" spans="2:3" x14ac:dyDescent="0.35">
      <c r="B94" t="s">
        <v>181</v>
      </c>
      <c r="C94" t="str">
        <f>RIGHT(B94,2)</f>
        <v>-C</v>
      </c>
    </row>
    <row r="95" spans="2:3" x14ac:dyDescent="0.35">
      <c r="B95" t="s">
        <v>182</v>
      </c>
      <c r="C95" t="str">
        <f>RIGHT(B95,2)</f>
        <v>-C</v>
      </c>
    </row>
    <row r="96" spans="2:3" x14ac:dyDescent="0.35">
      <c r="B96" t="s">
        <v>183</v>
      </c>
      <c r="C96" t="str">
        <f>RIGHT(B96,2)</f>
        <v>-C</v>
      </c>
    </row>
    <row r="97" spans="2:3" x14ac:dyDescent="0.35">
      <c r="B97" t="s">
        <v>184</v>
      </c>
      <c r="C97" t="str">
        <f>RIGHT(B97,2)</f>
        <v>-C</v>
      </c>
    </row>
    <row r="98" spans="2:3" x14ac:dyDescent="0.35">
      <c r="B98" t="s">
        <v>185</v>
      </c>
      <c r="C98" t="str">
        <f>RIGHT(B98,2)</f>
        <v>-C</v>
      </c>
    </row>
    <row r="99" spans="2:3" x14ac:dyDescent="0.35">
      <c r="B99" t="s">
        <v>186</v>
      </c>
      <c r="C99" t="str">
        <f>RIGHT(B99,2)</f>
        <v>-C</v>
      </c>
    </row>
    <row r="100" spans="2:3" x14ac:dyDescent="0.35">
      <c r="B100" t="s">
        <v>187</v>
      </c>
      <c r="C100" t="str">
        <f>RIGHT(B100,2)</f>
        <v>-C</v>
      </c>
    </row>
    <row r="101" spans="2:3" x14ac:dyDescent="0.35">
      <c r="B101" t="s">
        <v>188</v>
      </c>
      <c r="C101" t="str">
        <f>RIGHT(B101,2)</f>
        <v>-C</v>
      </c>
    </row>
    <row r="102" spans="2:3" x14ac:dyDescent="0.35">
      <c r="B102" t="s">
        <v>189</v>
      </c>
      <c r="C102" t="str">
        <f>RIGHT(B102,2)</f>
        <v>-C</v>
      </c>
    </row>
    <row r="103" spans="2:3" x14ac:dyDescent="0.35">
      <c r="B103" t="s">
        <v>190</v>
      </c>
      <c r="C103" t="str">
        <f>RIGHT(B103,2)</f>
        <v>-C</v>
      </c>
    </row>
    <row r="104" spans="2:3" x14ac:dyDescent="0.35">
      <c r="B104" t="s">
        <v>191</v>
      </c>
      <c r="C104" t="str">
        <f>RIGHT(B104,2)</f>
        <v>-C</v>
      </c>
    </row>
    <row r="105" spans="2:3" x14ac:dyDescent="0.35">
      <c r="B105" t="s">
        <v>192</v>
      </c>
      <c r="C105" t="str">
        <f>RIGHT(B105,2)</f>
        <v>-C</v>
      </c>
    </row>
    <row r="106" spans="2:3" x14ac:dyDescent="0.35">
      <c r="B106" t="s">
        <v>193</v>
      </c>
      <c r="C106" t="str">
        <f>RIGHT(B106,2)</f>
        <v>-C</v>
      </c>
    </row>
    <row r="107" spans="2:3" x14ac:dyDescent="0.35">
      <c r="B107" t="s">
        <v>194</v>
      </c>
      <c r="C107" t="str">
        <f>RIGHT(B107,2)</f>
        <v>-C</v>
      </c>
    </row>
    <row r="108" spans="2:3" x14ac:dyDescent="0.35">
      <c r="B108" t="s">
        <v>195</v>
      </c>
      <c r="C108" t="str">
        <f>RIGHT(B108,2)</f>
        <v>-C</v>
      </c>
    </row>
    <row r="109" spans="2:3" x14ac:dyDescent="0.35">
      <c r="B109" t="s">
        <v>196</v>
      </c>
      <c r="C109" t="str">
        <f>RIGHT(B109,2)</f>
        <v>-C</v>
      </c>
    </row>
    <row r="110" spans="2:3" x14ac:dyDescent="0.35">
      <c r="B110" t="s">
        <v>197</v>
      </c>
      <c r="C110" t="str">
        <f>RIGHT(B110,2)</f>
        <v>-C</v>
      </c>
    </row>
    <row r="111" spans="2:3" x14ac:dyDescent="0.35">
      <c r="B111" t="s">
        <v>20</v>
      </c>
      <c r="C111" t="str">
        <f>RIGHT(B111,2)</f>
        <v>-G</v>
      </c>
    </row>
    <row r="112" spans="2:3" x14ac:dyDescent="0.35">
      <c r="B112" t="s">
        <v>25</v>
      </c>
      <c r="C112" t="str">
        <f>RIGHT(B112,2)</f>
        <v>-G</v>
      </c>
    </row>
    <row r="113" spans="2:3" x14ac:dyDescent="0.35">
      <c r="B113" t="s">
        <v>28</v>
      </c>
      <c r="C113" t="str">
        <f>RIGHT(B113,2)</f>
        <v>-G</v>
      </c>
    </row>
    <row r="114" spans="2:3" x14ac:dyDescent="0.35">
      <c r="B114" t="s">
        <v>30</v>
      </c>
      <c r="C114" t="str">
        <f>RIGHT(B114,2)</f>
        <v>-G</v>
      </c>
    </row>
    <row r="115" spans="2:3" x14ac:dyDescent="0.35">
      <c r="B115" t="s">
        <v>34</v>
      </c>
      <c r="C115" t="str">
        <f>RIGHT(B115,2)</f>
        <v>-G</v>
      </c>
    </row>
    <row r="116" spans="2:3" x14ac:dyDescent="0.35">
      <c r="B116" t="s">
        <v>36</v>
      </c>
      <c r="C116" t="str">
        <f>RIGHT(B116,2)</f>
        <v>-G</v>
      </c>
    </row>
    <row r="117" spans="2:3" x14ac:dyDescent="0.35">
      <c r="B117" t="s">
        <v>43</v>
      </c>
      <c r="C117" t="str">
        <f>RIGHT(B117,2)</f>
        <v>-G</v>
      </c>
    </row>
    <row r="118" spans="2:3" x14ac:dyDescent="0.35">
      <c r="B118" t="s">
        <v>46</v>
      </c>
      <c r="C118" t="str">
        <f>RIGHT(B118,2)</f>
        <v>-G</v>
      </c>
    </row>
    <row r="119" spans="2:3" x14ac:dyDescent="0.35">
      <c r="B119" t="s">
        <v>48</v>
      </c>
      <c r="C119" t="str">
        <f>RIGHT(B119,2)</f>
        <v>-G</v>
      </c>
    </row>
    <row r="120" spans="2:3" x14ac:dyDescent="0.35">
      <c r="B120" t="s">
        <v>50</v>
      </c>
      <c r="C120" t="str">
        <f>RIGHT(B120,2)</f>
        <v>-G</v>
      </c>
    </row>
    <row r="121" spans="2:3" x14ac:dyDescent="0.35">
      <c r="B121" t="s">
        <v>52</v>
      </c>
      <c r="C121" t="str">
        <f>RIGHT(B121,2)</f>
        <v>-G</v>
      </c>
    </row>
    <row r="122" spans="2:3" x14ac:dyDescent="0.35">
      <c r="B122" t="s">
        <v>56</v>
      </c>
      <c r="C122" t="str">
        <f>RIGHT(B122,2)</f>
        <v>-G</v>
      </c>
    </row>
    <row r="123" spans="2:3" x14ac:dyDescent="0.35">
      <c r="B123" t="s">
        <v>59</v>
      </c>
      <c r="C123" t="str">
        <f>RIGHT(B123,2)</f>
        <v>-G</v>
      </c>
    </row>
    <row r="124" spans="2:3" x14ac:dyDescent="0.35">
      <c r="B124" t="s">
        <v>62</v>
      </c>
      <c r="C124" t="str">
        <f>RIGHT(B124,2)</f>
        <v>-G</v>
      </c>
    </row>
    <row r="125" spans="2:3" x14ac:dyDescent="0.35">
      <c r="B125" t="s">
        <v>64</v>
      </c>
      <c r="C125" t="str">
        <f>RIGHT(B125,2)</f>
        <v>-G</v>
      </c>
    </row>
    <row r="126" spans="2:3" x14ac:dyDescent="0.35">
      <c r="B126" t="s">
        <v>67</v>
      </c>
      <c r="C126" t="str">
        <f>RIGHT(B126,2)</f>
        <v>-G</v>
      </c>
    </row>
    <row r="127" spans="2:3" x14ac:dyDescent="0.35">
      <c r="B127" t="s">
        <v>71</v>
      </c>
      <c r="C127" t="str">
        <f>RIGHT(B127,2)</f>
        <v>-G</v>
      </c>
    </row>
    <row r="128" spans="2:3" x14ac:dyDescent="0.35">
      <c r="B128" t="s">
        <v>76</v>
      </c>
      <c r="C128" t="str">
        <f>RIGHT(B128,2)</f>
        <v>-G</v>
      </c>
    </row>
    <row r="129" spans="2:3" x14ac:dyDescent="0.35">
      <c r="B129" t="s">
        <v>78</v>
      </c>
      <c r="C129" t="str">
        <f>RIGHT(B129,2)</f>
        <v>-G</v>
      </c>
    </row>
    <row r="130" spans="2:3" x14ac:dyDescent="0.35">
      <c r="B130" t="s">
        <v>83</v>
      </c>
      <c r="C130" t="str">
        <f>RIGHT(B130,2)</f>
        <v>-G</v>
      </c>
    </row>
    <row r="131" spans="2:3" x14ac:dyDescent="0.35">
      <c r="B131" t="s">
        <v>85</v>
      </c>
      <c r="C131" t="str">
        <f>RIGHT(B131,2)</f>
        <v>-G</v>
      </c>
    </row>
    <row r="132" spans="2:3" x14ac:dyDescent="0.35">
      <c r="B132" t="s">
        <v>87</v>
      </c>
      <c r="C132" t="str">
        <f>RIGHT(B132,2)</f>
        <v>-G</v>
      </c>
    </row>
    <row r="133" spans="2:3" x14ac:dyDescent="0.35">
      <c r="B133" t="s">
        <v>144</v>
      </c>
      <c r="C133" t="str">
        <f>RIGHT(B133,2)</f>
        <v>-T</v>
      </c>
    </row>
    <row r="134" spans="2:3" x14ac:dyDescent="0.35">
      <c r="B134" t="s">
        <v>145</v>
      </c>
      <c r="C134" t="str">
        <f>RIGHT(B134,2)</f>
        <v>-T</v>
      </c>
    </row>
    <row r="135" spans="2:3" x14ac:dyDescent="0.35">
      <c r="B135" t="s">
        <v>146</v>
      </c>
      <c r="C135" t="str">
        <f>RIGHT(B135,2)</f>
        <v>-T</v>
      </c>
    </row>
    <row r="136" spans="2:3" x14ac:dyDescent="0.35">
      <c r="B136" t="s">
        <v>147</v>
      </c>
      <c r="C136" t="str">
        <f>RIGHT(B136,2)</f>
        <v>-T</v>
      </c>
    </row>
    <row r="137" spans="2:3" x14ac:dyDescent="0.35">
      <c r="B137" t="s">
        <v>148</v>
      </c>
      <c r="C137" t="str">
        <f>RIGHT(B137,2)</f>
        <v>-T</v>
      </c>
    </row>
    <row r="138" spans="2:3" x14ac:dyDescent="0.35">
      <c r="B138" t="s">
        <v>149</v>
      </c>
      <c r="C138" t="str">
        <f>RIGHT(B138,2)</f>
        <v>-T</v>
      </c>
    </row>
    <row r="139" spans="2:3" x14ac:dyDescent="0.35">
      <c r="B139" t="s">
        <v>150</v>
      </c>
      <c r="C139" t="str">
        <f>RIGHT(B139,2)</f>
        <v>-T</v>
      </c>
    </row>
    <row r="140" spans="2:3" x14ac:dyDescent="0.35">
      <c r="B140" t="s">
        <v>151</v>
      </c>
      <c r="C140" t="str">
        <f>RIGHT(B140,2)</f>
        <v>-T</v>
      </c>
    </row>
    <row r="141" spans="2:3" x14ac:dyDescent="0.35">
      <c r="B141" t="s">
        <v>152</v>
      </c>
      <c r="C141" t="str">
        <f>RIGHT(B141,2)</f>
        <v>-T</v>
      </c>
    </row>
    <row r="142" spans="2:3" x14ac:dyDescent="0.35">
      <c r="B142" t="s">
        <v>153</v>
      </c>
      <c r="C142" t="str">
        <f>RIGHT(B142,2)</f>
        <v>-T</v>
      </c>
    </row>
    <row r="143" spans="2:3" x14ac:dyDescent="0.35">
      <c r="B143" t="s">
        <v>154</v>
      </c>
      <c r="C143" t="str">
        <f>RIGHT(B143,2)</f>
        <v>-T</v>
      </c>
    </row>
    <row r="144" spans="2:3" x14ac:dyDescent="0.35">
      <c r="B144" t="s">
        <v>155</v>
      </c>
      <c r="C144" t="str">
        <f>RIGHT(B144,2)</f>
        <v>-T</v>
      </c>
    </row>
    <row r="145" spans="2:3" x14ac:dyDescent="0.35">
      <c r="B145" t="s">
        <v>156</v>
      </c>
      <c r="C145" t="str">
        <f>RIGHT(B145,2)</f>
        <v>-T</v>
      </c>
    </row>
    <row r="146" spans="2:3" x14ac:dyDescent="0.35">
      <c r="B146" t="s">
        <v>157</v>
      </c>
      <c r="C146" t="str">
        <f>RIGHT(B146,2)</f>
        <v>-T</v>
      </c>
    </row>
    <row r="147" spans="2:3" x14ac:dyDescent="0.35">
      <c r="B147" t="s">
        <v>158</v>
      </c>
      <c r="C147" t="str">
        <f>RIGHT(B147,2)</f>
        <v>-T</v>
      </c>
    </row>
    <row r="148" spans="2:3" x14ac:dyDescent="0.35">
      <c r="B148" t="s">
        <v>159</v>
      </c>
      <c r="C148" t="str">
        <f>RIGHT(B148,2)</f>
        <v>-T</v>
      </c>
    </row>
    <row r="149" spans="2:3" x14ac:dyDescent="0.35">
      <c r="B149" t="s">
        <v>160</v>
      </c>
      <c r="C149" t="str">
        <f>RIGHT(B149,2)</f>
        <v>-T</v>
      </c>
    </row>
    <row r="150" spans="2:3" x14ac:dyDescent="0.35">
      <c r="B150" t="s">
        <v>161</v>
      </c>
      <c r="C150" t="str">
        <f>RIGHT(B150,2)</f>
        <v>-T</v>
      </c>
    </row>
    <row r="151" spans="2:3" x14ac:dyDescent="0.35">
      <c r="B151" t="s">
        <v>162</v>
      </c>
      <c r="C151" t="str">
        <f>RIGHT(B151,2)</f>
        <v>-T</v>
      </c>
    </row>
    <row r="152" spans="2:3" x14ac:dyDescent="0.35">
      <c r="B152" t="s">
        <v>163</v>
      </c>
      <c r="C152" t="str">
        <f>RIGHT(B152,2)</f>
        <v>-T</v>
      </c>
    </row>
    <row r="153" spans="2:3" x14ac:dyDescent="0.35">
      <c r="B153" t="s">
        <v>164</v>
      </c>
      <c r="C153" t="str">
        <f>RIGHT(B153,2)</f>
        <v>-T</v>
      </c>
    </row>
    <row r="154" spans="2:3" x14ac:dyDescent="0.35">
      <c r="B154" t="s">
        <v>165</v>
      </c>
      <c r="C154" t="str">
        <f>RIGHT(B154,2)</f>
        <v>-T</v>
      </c>
    </row>
  </sheetData>
  <sortState xmlns:xlrd2="http://schemas.microsoft.com/office/spreadsheetml/2017/richdata2" ref="Y3:Z24">
    <sortCondition ref="Y3:Y24"/>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7A374-75F1-4F53-B886-724132E52DB5}">
  <sheetPr codeName="Sheet13" filterMode="1"/>
  <dimension ref="A2:C150"/>
  <sheetViews>
    <sheetView workbookViewId="0">
      <selection activeCell="A7" sqref="A7:B95"/>
    </sheetView>
  </sheetViews>
  <sheetFormatPr defaultRowHeight="14.5" x14ac:dyDescent="0.35"/>
  <sheetData>
    <row r="2" spans="1:3" x14ac:dyDescent="0.35">
      <c r="A2" t="s">
        <v>140</v>
      </c>
      <c r="B2" t="s">
        <v>198</v>
      </c>
      <c r="C2" t="s">
        <v>139</v>
      </c>
    </row>
    <row r="3" spans="1:3" hidden="1" x14ac:dyDescent="0.35">
      <c r="A3" s="21" t="s">
        <v>168</v>
      </c>
      <c r="B3" s="56">
        <v>0.21149999999999999</v>
      </c>
      <c r="C3" t="str">
        <f t="shared" ref="C3:C4" si="0">RIGHT(A3,2)</f>
        <v>-C</v>
      </c>
    </row>
    <row r="4" spans="1:3" hidden="1" x14ac:dyDescent="0.35">
      <c r="A4" s="18" t="s">
        <v>169</v>
      </c>
      <c r="B4" s="55">
        <v>0.3695</v>
      </c>
      <c r="C4" t="str">
        <f t="shared" si="0"/>
        <v>-C</v>
      </c>
    </row>
    <row r="5" spans="1:3" hidden="1" x14ac:dyDescent="0.35">
      <c r="A5" s="18" t="s">
        <v>19</v>
      </c>
      <c r="B5" s="55">
        <v>0.5474</v>
      </c>
      <c r="C5" t="str">
        <f>RIGHT(A5,2)</f>
        <v>-B</v>
      </c>
    </row>
    <row r="6" spans="1:3" hidden="1" x14ac:dyDescent="0.35">
      <c r="A6" s="18" t="s">
        <v>20</v>
      </c>
      <c r="B6" s="55">
        <v>0.23810000000000001</v>
      </c>
      <c r="C6" t="str">
        <f t="shared" ref="C6:C69" si="1">RIGHT(A6,2)</f>
        <v>-G</v>
      </c>
    </row>
    <row r="7" spans="1:3" x14ac:dyDescent="0.35">
      <c r="A7" s="53" t="s">
        <v>144</v>
      </c>
      <c r="B7" s="55">
        <v>0.252</v>
      </c>
      <c r="C7" t="str">
        <f t="shared" si="1"/>
        <v>-T</v>
      </c>
    </row>
    <row r="8" spans="1:3" hidden="1" x14ac:dyDescent="0.35">
      <c r="A8" s="18" t="s">
        <v>170</v>
      </c>
      <c r="B8" s="55">
        <v>0.1196</v>
      </c>
      <c r="C8" t="str">
        <f t="shared" si="1"/>
        <v>-C</v>
      </c>
    </row>
    <row r="9" spans="1:3" hidden="1" x14ac:dyDescent="0.35">
      <c r="A9" s="18" t="s">
        <v>171</v>
      </c>
      <c r="B9" s="55">
        <v>0.2369</v>
      </c>
      <c r="C9" t="str">
        <f t="shared" si="1"/>
        <v>-C</v>
      </c>
    </row>
    <row r="10" spans="1:3" hidden="1" x14ac:dyDescent="0.35">
      <c r="A10" s="18" t="s">
        <v>172</v>
      </c>
      <c r="B10" s="55">
        <v>0.21260000000000001</v>
      </c>
      <c r="C10" t="str">
        <f t="shared" si="1"/>
        <v>-C</v>
      </c>
    </row>
    <row r="11" spans="1:3" hidden="1" x14ac:dyDescent="0.35">
      <c r="A11" s="18" t="s">
        <v>24</v>
      </c>
      <c r="B11" s="55">
        <v>0.5</v>
      </c>
      <c r="C11" t="str">
        <f t="shared" si="1"/>
        <v>-B</v>
      </c>
    </row>
    <row r="12" spans="1:3" hidden="1" x14ac:dyDescent="0.35">
      <c r="A12" s="18" t="s">
        <v>25</v>
      </c>
      <c r="B12" s="55">
        <v>0.29609999999999997</v>
      </c>
      <c r="C12" t="str">
        <f t="shared" si="1"/>
        <v>-G</v>
      </c>
    </row>
    <row r="13" spans="1:3" x14ac:dyDescent="0.35">
      <c r="A13" s="53" t="s">
        <v>145</v>
      </c>
      <c r="B13" s="55">
        <v>0.33399999999999996</v>
      </c>
      <c r="C13" t="str">
        <f t="shared" si="1"/>
        <v>-T</v>
      </c>
    </row>
    <row r="14" spans="1:3" hidden="1" x14ac:dyDescent="0.35">
      <c r="A14" s="18" t="s">
        <v>173</v>
      </c>
      <c r="B14" s="55">
        <v>0.1384</v>
      </c>
      <c r="C14" t="str">
        <f t="shared" si="1"/>
        <v>-C</v>
      </c>
    </row>
    <row r="15" spans="1:3" hidden="1" x14ac:dyDescent="0.35">
      <c r="A15" s="18" t="s">
        <v>27</v>
      </c>
      <c r="B15" s="55">
        <v>0.2</v>
      </c>
      <c r="C15" t="str">
        <f t="shared" si="1"/>
        <v>-B</v>
      </c>
    </row>
    <row r="16" spans="1:3" hidden="1" x14ac:dyDescent="0.35">
      <c r="A16" s="18" t="s">
        <v>28</v>
      </c>
      <c r="B16" s="55">
        <v>0.15140000000000001</v>
      </c>
      <c r="C16" t="str">
        <f t="shared" si="1"/>
        <v>-G</v>
      </c>
    </row>
    <row r="17" spans="1:3" x14ac:dyDescent="0.35">
      <c r="A17" s="53" t="s">
        <v>146</v>
      </c>
      <c r="B17" s="55">
        <v>0.15160000000000001</v>
      </c>
      <c r="C17" t="str">
        <f t="shared" si="1"/>
        <v>-T</v>
      </c>
    </row>
    <row r="18" spans="1:3" hidden="1" x14ac:dyDescent="0.35">
      <c r="A18" s="18" t="s">
        <v>29</v>
      </c>
      <c r="B18" s="55">
        <v>9.1800000000000007E-2</v>
      </c>
      <c r="C18" t="str">
        <f t="shared" si="1"/>
        <v>-B</v>
      </c>
    </row>
    <row r="19" spans="1:3" hidden="1" x14ac:dyDescent="0.35">
      <c r="A19" s="18" t="s">
        <v>30</v>
      </c>
      <c r="B19" s="55">
        <v>2.3E-2</v>
      </c>
      <c r="C19" t="str">
        <f t="shared" si="1"/>
        <v>-G</v>
      </c>
    </row>
    <row r="20" spans="1:3" x14ac:dyDescent="0.35">
      <c r="A20" s="53" t="s">
        <v>147</v>
      </c>
      <c r="B20" s="55">
        <v>3.6200000000000003E-2</v>
      </c>
      <c r="C20" t="str">
        <f t="shared" si="1"/>
        <v>-T</v>
      </c>
    </row>
    <row r="21" spans="1:3" hidden="1" x14ac:dyDescent="0.35">
      <c r="A21" s="18" t="s">
        <v>174</v>
      </c>
      <c r="B21" s="55">
        <v>0.23960000000000001</v>
      </c>
      <c r="C21" t="str">
        <f t="shared" si="1"/>
        <v>-C</v>
      </c>
    </row>
    <row r="22" spans="1:3" hidden="1" x14ac:dyDescent="0.35">
      <c r="A22" s="18" t="s">
        <v>175</v>
      </c>
      <c r="B22" s="55">
        <v>0.12970000000000001</v>
      </c>
      <c r="C22" t="str">
        <f t="shared" si="1"/>
        <v>-C</v>
      </c>
    </row>
    <row r="23" spans="1:3" hidden="1" x14ac:dyDescent="0.35">
      <c r="A23" s="18" t="s">
        <v>33</v>
      </c>
      <c r="B23" s="55">
        <v>0.58819999999999995</v>
      </c>
      <c r="C23" t="str">
        <f t="shared" si="1"/>
        <v>-B</v>
      </c>
    </row>
    <row r="24" spans="1:3" hidden="1" x14ac:dyDescent="0.35">
      <c r="A24" s="18" t="s">
        <v>34</v>
      </c>
      <c r="B24" s="55">
        <v>0.35189999999999999</v>
      </c>
      <c r="C24" t="str">
        <f t="shared" si="1"/>
        <v>-G</v>
      </c>
    </row>
    <row r="25" spans="1:3" x14ac:dyDescent="0.35">
      <c r="A25" s="53" t="s">
        <v>148</v>
      </c>
      <c r="B25" s="55">
        <v>0.35240000000000005</v>
      </c>
      <c r="C25" t="str">
        <f t="shared" si="1"/>
        <v>-T</v>
      </c>
    </row>
    <row r="26" spans="1:3" hidden="1" x14ac:dyDescent="0.35">
      <c r="A26" s="18" t="s">
        <v>35</v>
      </c>
      <c r="B26" s="55">
        <v>0.23730000000000001</v>
      </c>
      <c r="C26" t="str">
        <f t="shared" si="1"/>
        <v>-B</v>
      </c>
    </row>
    <row r="27" spans="1:3" hidden="1" x14ac:dyDescent="0.35">
      <c r="A27" s="18" t="s">
        <v>36</v>
      </c>
      <c r="B27" s="55">
        <v>0.35539999999999999</v>
      </c>
      <c r="C27" t="str">
        <f t="shared" si="1"/>
        <v>-G</v>
      </c>
    </row>
    <row r="28" spans="1:3" x14ac:dyDescent="0.35">
      <c r="A28" s="53" t="s">
        <v>149</v>
      </c>
      <c r="B28" s="55">
        <v>0.35270000000000001</v>
      </c>
      <c r="C28" t="str">
        <f t="shared" si="1"/>
        <v>-T</v>
      </c>
    </row>
    <row r="29" spans="1:3" hidden="1" x14ac:dyDescent="0.35">
      <c r="A29" s="18" t="s">
        <v>176</v>
      </c>
      <c r="B29" s="55">
        <v>0.50729999999999997</v>
      </c>
      <c r="C29" t="str">
        <f t="shared" si="1"/>
        <v>-C</v>
      </c>
    </row>
    <row r="30" spans="1:3" hidden="1" x14ac:dyDescent="0.35">
      <c r="A30" s="18" t="s">
        <v>177</v>
      </c>
      <c r="B30" s="55">
        <v>5.0200000000000002E-2</v>
      </c>
      <c r="C30" t="str">
        <f t="shared" si="1"/>
        <v>-C</v>
      </c>
    </row>
    <row r="31" spans="1:3" hidden="1" x14ac:dyDescent="0.35">
      <c r="A31" s="18" t="s">
        <v>178</v>
      </c>
      <c r="B31" s="55">
        <v>6.25E-2</v>
      </c>
      <c r="C31" t="str">
        <f t="shared" si="1"/>
        <v>-C</v>
      </c>
    </row>
    <row r="32" spans="1:3" hidden="1" x14ac:dyDescent="0.35">
      <c r="A32" s="18" t="s">
        <v>179</v>
      </c>
      <c r="B32" s="55">
        <v>0.16239999999999999</v>
      </c>
      <c r="C32" t="str">
        <f t="shared" si="1"/>
        <v>-C</v>
      </c>
    </row>
    <row r="33" spans="1:3" hidden="1" x14ac:dyDescent="0.35">
      <c r="A33" s="18" t="s">
        <v>180</v>
      </c>
      <c r="B33" s="55">
        <v>0.21160000000000001</v>
      </c>
      <c r="C33" t="str">
        <f t="shared" si="1"/>
        <v>-C</v>
      </c>
    </row>
    <row r="34" spans="1:3" hidden="1" x14ac:dyDescent="0.35">
      <c r="A34" s="18" t="s">
        <v>42</v>
      </c>
      <c r="B34" s="55">
        <v>0.1467</v>
      </c>
      <c r="C34" t="str">
        <f t="shared" si="1"/>
        <v>-B</v>
      </c>
    </row>
    <row r="35" spans="1:3" hidden="1" x14ac:dyDescent="0.35">
      <c r="A35" s="18" t="s">
        <v>43</v>
      </c>
      <c r="B35" s="55">
        <v>8.0600000000000005E-2</v>
      </c>
      <c r="C35" t="str">
        <f t="shared" si="1"/>
        <v>-G</v>
      </c>
    </row>
    <row r="36" spans="1:3" x14ac:dyDescent="0.35">
      <c r="A36" s="53" t="s">
        <v>150</v>
      </c>
      <c r="B36" s="55">
        <v>8.4000000000000005E-2</v>
      </c>
      <c r="C36" t="str">
        <f t="shared" si="1"/>
        <v>-T</v>
      </c>
    </row>
    <row r="37" spans="1:3" hidden="1" x14ac:dyDescent="0.35">
      <c r="A37" s="18" t="s">
        <v>181</v>
      </c>
      <c r="B37" s="55">
        <v>0.13500000000000001</v>
      </c>
      <c r="C37" t="str">
        <f t="shared" si="1"/>
        <v>-C</v>
      </c>
    </row>
    <row r="38" spans="1:3" hidden="1" x14ac:dyDescent="0.35">
      <c r="A38" s="18" t="s">
        <v>45</v>
      </c>
      <c r="B38" s="55">
        <v>0.52539999999999998</v>
      </c>
      <c r="C38" t="str">
        <f t="shared" si="1"/>
        <v>-B</v>
      </c>
    </row>
    <row r="39" spans="1:3" hidden="1" x14ac:dyDescent="0.35">
      <c r="A39" s="18" t="s">
        <v>46</v>
      </c>
      <c r="B39" s="55">
        <v>0.45939999999999998</v>
      </c>
      <c r="C39" t="str">
        <f t="shared" si="1"/>
        <v>-G</v>
      </c>
    </row>
    <row r="40" spans="1:3" x14ac:dyDescent="0.35">
      <c r="A40" s="53" t="s">
        <v>151</v>
      </c>
      <c r="B40" s="55">
        <v>0.46130000000000004</v>
      </c>
      <c r="C40" t="str">
        <f t="shared" si="1"/>
        <v>-T</v>
      </c>
    </row>
    <row r="41" spans="1:3" hidden="1" x14ac:dyDescent="0.35">
      <c r="A41" s="18" t="s">
        <v>47</v>
      </c>
      <c r="B41" s="55">
        <v>0.38350000000000001</v>
      </c>
      <c r="C41" t="str">
        <f t="shared" si="1"/>
        <v>-B</v>
      </c>
    </row>
    <row r="42" spans="1:3" hidden="1" x14ac:dyDescent="0.35">
      <c r="A42" s="18" t="s">
        <v>48</v>
      </c>
      <c r="B42" s="55">
        <v>0.1517</v>
      </c>
      <c r="C42" t="str">
        <f t="shared" si="1"/>
        <v>-G</v>
      </c>
    </row>
    <row r="43" spans="1:3" x14ac:dyDescent="0.35">
      <c r="A43" s="53" t="s">
        <v>152</v>
      </c>
      <c r="B43" s="55">
        <v>0.1552</v>
      </c>
      <c r="C43" t="str">
        <f t="shared" si="1"/>
        <v>-T</v>
      </c>
    </row>
    <row r="44" spans="1:3" hidden="1" x14ac:dyDescent="0.35">
      <c r="A44" s="18" t="s">
        <v>49</v>
      </c>
      <c r="B44" s="55">
        <v>0.3165</v>
      </c>
      <c r="C44" t="str">
        <f t="shared" si="1"/>
        <v>-B</v>
      </c>
    </row>
    <row r="45" spans="1:3" hidden="1" x14ac:dyDescent="0.35">
      <c r="A45" s="18" t="s">
        <v>50</v>
      </c>
      <c r="B45" s="55">
        <v>0.3523</v>
      </c>
      <c r="C45" t="str">
        <f t="shared" si="1"/>
        <v>-G</v>
      </c>
    </row>
    <row r="46" spans="1:3" x14ac:dyDescent="0.35">
      <c r="A46" s="53" t="s">
        <v>153</v>
      </c>
      <c r="B46" s="55">
        <v>0.35039999999999999</v>
      </c>
      <c r="C46" t="str">
        <f t="shared" si="1"/>
        <v>-T</v>
      </c>
    </row>
    <row r="47" spans="1:3" hidden="1" x14ac:dyDescent="0.35">
      <c r="A47" s="18" t="s">
        <v>51</v>
      </c>
      <c r="B47" s="55">
        <v>0.49459999999999998</v>
      </c>
      <c r="C47" t="str">
        <f t="shared" si="1"/>
        <v>-B</v>
      </c>
    </row>
    <row r="48" spans="1:3" hidden="1" x14ac:dyDescent="0.35">
      <c r="A48" s="18" t="s">
        <v>52</v>
      </c>
      <c r="B48" s="55">
        <v>0.17319999999999999</v>
      </c>
      <c r="C48" t="str">
        <f t="shared" si="1"/>
        <v>-G</v>
      </c>
    </row>
    <row r="49" spans="1:3" x14ac:dyDescent="0.35">
      <c r="A49" s="53" t="s">
        <v>154</v>
      </c>
      <c r="B49" s="55">
        <v>0.18030000000000002</v>
      </c>
      <c r="C49" t="str">
        <f t="shared" si="1"/>
        <v>-T</v>
      </c>
    </row>
    <row r="50" spans="1:3" hidden="1" x14ac:dyDescent="0.35">
      <c r="A50" s="18" t="s">
        <v>182</v>
      </c>
      <c r="B50" s="55">
        <v>8.6699999999999999E-2</v>
      </c>
      <c r="C50" t="str">
        <f t="shared" si="1"/>
        <v>-C</v>
      </c>
    </row>
    <row r="51" spans="1:3" hidden="1" x14ac:dyDescent="0.35">
      <c r="A51" s="18" t="s">
        <v>183</v>
      </c>
      <c r="B51" s="55">
        <v>0.42899999999999999</v>
      </c>
      <c r="C51" t="str">
        <f t="shared" si="1"/>
        <v>-C</v>
      </c>
    </row>
    <row r="52" spans="1:3" hidden="1" x14ac:dyDescent="0.35">
      <c r="A52" s="18" t="s">
        <v>55</v>
      </c>
      <c r="B52" s="55">
        <v>0.1822</v>
      </c>
      <c r="C52" t="str">
        <f t="shared" si="1"/>
        <v>-B</v>
      </c>
    </row>
    <row r="53" spans="1:3" hidden="1" x14ac:dyDescent="0.35">
      <c r="A53" s="18" t="s">
        <v>56</v>
      </c>
      <c r="B53" s="55">
        <v>0.35370000000000001</v>
      </c>
      <c r="C53" t="str">
        <f t="shared" si="1"/>
        <v>-G</v>
      </c>
    </row>
    <row r="54" spans="1:3" x14ac:dyDescent="0.35">
      <c r="A54" s="53" t="s">
        <v>155</v>
      </c>
      <c r="B54" s="55">
        <v>0.34820000000000001</v>
      </c>
      <c r="C54" t="str">
        <f t="shared" si="1"/>
        <v>-T</v>
      </c>
    </row>
    <row r="55" spans="1:3" hidden="1" x14ac:dyDescent="0.35">
      <c r="A55" s="18" t="s">
        <v>184</v>
      </c>
      <c r="B55" s="55">
        <v>0.55700000000000005</v>
      </c>
      <c r="C55" t="str">
        <f t="shared" si="1"/>
        <v>-C</v>
      </c>
    </row>
    <row r="56" spans="1:3" hidden="1" x14ac:dyDescent="0.35">
      <c r="A56" s="18" t="s">
        <v>58</v>
      </c>
      <c r="B56" s="55">
        <v>0.55740000000000001</v>
      </c>
      <c r="C56" t="str">
        <f t="shared" si="1"/>
        <v>-B</v>
      </c>
    </row>
    <row r="57" spans="1:3" hidden="1" x14ac:dyDescent="0.35">
      <c r="A57" s="18" t="s">
        <v>59</v>
      </c>
      <c r="B57" s="55">
        <v>0.18990000000000001</v>
      </c>
      <c r="C57" t="str">
        <f t="shared" si="1"/>
        <v>-G</v>
      </c>
    </row>
    <row r="58" spans="1:3" x14ac:dyDescent="0.35">
      <c r="A58" s="53" t="s">
        <v>156</v>
      </c>
      <c r="B58" s="55">
        <v>0.27800000000000002</v>
      </c>
      <c r="C58" t="str">
        <f t="shared" si="1"/>
        <v>-T</v>
      </c>
    </row>
    <row r="59" spans="1:3" hidden="1" x14ac:dyDescent="0.35">
      <c r="A59" s="18" t="s">
        <v>185</v>
      </c>
      <c r="B59" s="55">
        <v>0.16839999999999999</v>
      </c>
      <c r="C59" t="str">
        <f t="shared" si="1"/>
        <v>-C</v>
      </c>
    </row>
    <row r="60" spans="1:3" hidden="1" x14ac:dyDescent="0.35">
      <c r="A60" s="18" t="s">
        <v>61</v>
      </c>
      <c r="B60" s="55">
        <v>0.19439999999999999</v>
      </c>
      <c r="C60" t="str">
        <f t="shared" si="1"/>
        <v>-B</v>
      </c>
    </row>
    <row r="61" spans="1:3" hidden="1" x14ac:dyDescent="0.35">
      <c r="A61" s="18" t="s">
        <v>62</v>
      </c>
      <c r="B61" s="55">
        <v>0.31569999999999998</v>
      </c>
      <c r="C61" t="str">
        <f t="shared" si="1"/>
        <v>-G</v>
      </c>
    </row>
    <row r="62" spans="1:3" x14ac:dyDescent="0.35">
      <c r="A62" s="53" t="s">
        <v>157</v>
      </c>
      <c r="B62" s="55">
        <v>0.31180000000000002</v>
      </c>
      <c r="C62" t="str">
        <f t="shared" si="1"/>
        <v>-T</v>
      </c>
    </row>
    <row r="63" spans="1:3" hidden="1" x14ac:dyDescent="0.35">
      <c r="A63" s="18" t="s">
        <v>63</v>
      </c>
      <c r="B63" s="55">
        <v>0.28649999999999998</v>
      </c>
      <c r="C63" t="str">
        <f t="shared" si="1"/>
        <v>-B</v>
      </c>
    </row>
    <row r="64" spans="1:3" hidden="1" x14ac:dyDescent="0.35">
      <c r="A64" s="18" t="s">
        <v>64</v>
      </c>
      <c r="B64" s="55">
        <v>0.18720000000000001</v>
      </c>
      <c r="C64" t="str">
        <f t="shared" si="1"/>
        <v>-G</v>
      </c>
    </row>
    <row r="65" spans="1:3" x14ac:dyDescent="0.35">
      <c r="A65" s="53" t="s">
        <v>158</v>
      </c>
      <c r="B65" s="55">
        <v>0.19750000000000001</v>
      </c>
      <c r="C65" t="str">
        <f t="shared" si="1"/>
        <v>-T</v>
      </c>
    </row>
    <row r="66" spans="1:3" hidden="1" x14ac:dyDescent="0.35">
      <c r="A66" s="18" t="s">
        <v>186</v>
      </c>
      <c r="B66" s="55">
        <v>5.8700000000000002E-2</v>
      </c>
      <c r="C66" t="str">
        <f t="shared" si="1"/>
        <v>-C</v>
      </c>
    </row>
    <row r="67" spans="1:3" hidden="1" x14ac:dyDescent="0.35">
      <c r="A67" s="18" t="s">
        <v>66</v>
      </c>
      <c r="B67" s="55">
        <v>0.31900000000000001</v>
      </c>
      <c r="C67" t="str">
        <f t="shared" si="1"/>
        <v>-B</v>
      </c>
    </row>
    <row r="68" spans="1:3" hidden="1" x14ac:dyDescent="0.35">
      <c r="A68" s="18" t="s">
        <v>67</v>
      </c>
      <c r="B68" s="55">
        <v>7.6399999999999996E-2</v>
      </c>
      <c r="C68" t="str">
        <f t="shared" si="1"/>
        <v>-G</v>
      </c>
    </row>
    <row r="69" spans="1:3" x14ac:dyDescent="0.35">
      <c r="A69" s="53" t="s">
        <v>159</v>
      </c>
      <c r="B69" s="55">
        <v>8.3599999999999994E-2</v>
      </c>
      <c r="C69" t="str">
        <f t="shared" si="1"/>
        <v>-T</v>
      </c>
    </row>
    <row r="70" spans="1:3" hidden="1" x14ac:dyDescent="0.35">
      <c r="A70" s="18" t="s">
        <v>187</v>
      </c>
      <c r="B70" s="55">
        <v>0.24390000000000001</v>
      </c>
      <c r="C70" t="str">
        <f t="shared" ref="C70:C98" si="2">RIGHT(A70,2)</f>
        <v>-C</v>
      </c>
    </row>
    <row r="71" spans="1:3" hidden="1" x14ac:dyDescent="0.35">
      <c r="A71" s="18" t="s">
        <v>188</v>
      </c>
      <c r="B71" s="55">
        <v>0.2727</v>
      </c>
      <c r="C71" t="str">
        <f t="shared" si="2"/>
        <v>-C</v>
      </c>
    </row>
    <row r="72" spans="1:3" hidden="1" x14ac:dyDescent="0.35">
      <c r="A72" s="18" t="s">
        <v>70</v>
      </c>
      <c r="B72" s="55">
        <v>0.46150000000000002</v>
      </c>
      <c r="C72" t="str">
        <f t="shared" si="2"/>
        <v>-B</v>
      </c>
    </row>
    <row r="73" spans="1:3" hidden="1" x14ac:dyDescent="0.35">
      <c r="A73" s="18" t="s">
        <v>71</v>
      </c>
      <c r="B73" s="55">
        <v>0.23</v>
      </c>
      <c r="C73" t="str">
        <f t="shared" si="2"/>
        <v>-G</v>
      </c>
    </row>
    <row r="74" spans="1:3" x14ac:dyDescent="0.35">
      <c r="A74" s="53" t="s">
        <v>160</v>
      </c>
      <c r="B74" s="55">
        <v>0.24559999999999998</v>
      </c>
      <c r="C74" t="str">
        <f t="shared" si="2"/>
        <v>-T</v>
      </c>
    </row>
    <row r="75" spans="1:3" hidden="1" x14ac:dyDescent="0.35">
      <c r="A75" s="18" t="s">
        <v>189</v>
      </c>
      <c r="B75" s="55">
        <v>0.1172</v>
      </c>
      <c r="C75" t="str">
        <f t="shared" si="2"/>
        <v>-C</v>
      </c>
    </row>
    <row r="76" spans="1:3" hidden="1" x14ac:dyDescent="0.35">
      <c r="A76" s="18" t="s">
        <v>190</v>
      </c>
      <c r="B76" s="55">
        <v>0.12820000000000001</v>
      </c>
      <c r="C76" t="str">
        <f t="shared" si="2"/>
        <v>-C</v>
      </c>
    </row>
    <row r="77" spans="1:3" hidden="1" x14ac:dyDescent="0.35">
      <c r="A77" s="18" t="s">
        <v>191</v>
      </c>
      <c r="B77" s="55">
        <v>0.17599999999999999</v>
      </c>
      <c r="C77" t="str">
        <f t="shared" si="2"/>
        <v>-C</v>
      </c>
    </row>
    <row r="78" spans="1:3" hidden="1" x14ac:dyDescent="0.35">
      <c r="A78" s="18" t="s">
        <v>75</v>
      </c>
      <c r="B78" s="55">
        <v>3.9600000000000003E-2</v>
      </c>
      <c r="C78" t="str">
        <f t="shared" si="2"/>
        <v>-B</v>
      </c>
    </row>
    <row r="79" spans="1:3" hidden="1" x14ac:dyDescent="0.35">
      <c r="A79" s="18" t="s">
        <v>76</v>
      </c>
      <c r="B79" s="55">
        <v>0.30159999999999998</v>
      </c>
      <c r="C79" t="str">
        <f t="shared" si="2"/>
        <v>-G</v>
      </c>
    </row>
    <row r="80" spans="1:3" x14ac:dyDescent="0.35">
      <c r="A80" s="53" t="s">
        <v>161</v>
      </c>
      <c r="B80" s="55">
        <v>0.28249999999999997</v>
      </c>
      <c r="C80" t="str">
        <f t="shared" si="2"/>
        <v>-T</v>
      </c>
    </row>
    <row r="81" spans="1:3" hidden="1" x14ac:dyDescent="0.35">
      <c r="A81" s="18" t="s">
        <v>77</v>
      </c>
      <c r="B81" s="55">
        <v>0.3836</v>
      </c>
      <c r="C81" t="str">
        <f t="shared" si="2"/>
        <v>-B</v>
      </c>
    </row>
    <row r="82" spans="1:3" hidden="1" x14ac:dyDescent="0.35">
      <c r="A82" s="18" t="s">
        <v>78</v>
      </c>
      <c r="B82" s="55">
        <v>0.56699999999999995</v>
      </c>
      <c r="C82" t="str">
        <f t="shared" si="2"/>
        <v>-G</v>
      </c>
    </row>
    <row r="83" spans="1:3" x14ac:dyDescent="0.35">
      <c r="A83" s="53" t="s">
        <v>162</v>
      </c>
      <c r="B83" s="55">
        <v>0.55779999999999996</v>
      </c>
      <c r="C83" t="str">
        <f t="shared" si="2"/>
        <v>-T</v>
      </c>
    </row>
    <row r="84" spans="1:3" hidden="1" x14ac:dyDescent="0.35">
      <c r="A84" s="18" t="s">
        <v>192</v>
      </c>
      <c r="B84" s="55">
        <v>0.1512</v>
      </c>
      <c r="C84" t="str">
        <f t="shared" si="2"/>
        <v>-C</v>
      </c>
    </row>
    <row r="85" spans="1:3" hidden="1" x14ac:dyDescent="0.35">
      <c r="A85" s="18" t="s">
        <v>193</v>
      </c>
      <c r="B85" s="55">
        <v>8.1199999999999994E-2</v>
      </c>
      <c r="C85" t="str">
        <f t="shared" si="2"/>
        <v>-C</v>
      </c>
    </row>
    <row r="86" spans="1:3" hidden="1" x14ac:dyDescent="0.35">
      <c r="A86" s="18" t="s">
        <v>194</v>
      </c>
      <c r="B86" s="55">
        <v>0.51229999999999998</v>
      </c>
      <c r="C86" t="str">
        <f t="shared" si="2"/>
        <v>-C</v>
      </c>
    </row>
    <row r="87" spans="1:3" hidden="1" x14ac:dyDescent="0.35">
      <c r="A87" s="18" t="s">
        <v>82</v>
      </c>
      <c r="B87" s="55">
        <v>0.52980000000000005</v>
      </c>
      <c r="C87" t="str">
        <f t="shared" si="2"/>
        <v>-B</v>
      </c>
    </row>
    <row r="88" spans="1:3" hidden="1" x14ac:dyDescent="0.35">
      <c r="A88" s="18" t="s">
        <v>83</v>
      </c>
      <c r="B88" s="55">
        <v>0.44379999999999997</v>
      </c>
      <c r="C88" t="str">
        <f t="shared" si="2"/>
        <v>-G</v>
      </c>
    </row>
    <row r="89" spans="1:3" x14ac:dyDescent="0.35">
      <c r="A89" s="53" t="s">
        <v>163</v>
      </c>
      <c r="B89" s="55">
        <v>0.45</v>
      </c>
      <c r="C89" t="str">
        <f t="shared" si="2"/>
        <v>-T</v>
      </c>
    </row>
    <row r="90" spans="1:3" hidden="1" x14ac:dyDescent="0.35">
      <c r="A90" s="18" t="s">
        <v>84</v>
      </c>
      <c r="B90" s="55">
        <v>0.71699999999999997</v>
      </c>
      <c r="C90" t="str">
        <f t="shared" si="2"/>
        <v>-B</v>
      </c>
    </row>
    <row r="91" spans="1:3" hidden="1" x14ac:dyDescent="0.35">
      <c r="A91" s="18" t="s">
        <v>85</v>
      </c>
      <c r="B91" s="55">
        <v>0.54249999999999998</v>
      </c>
      <c r="C91" t="str">
        <f t="shared" si="2"/>
        <v>-G</v>
      </c>
    </row>
    <row r="92" spans="1:3" x14ac:dyDescent="0.35">
      <c r="A92" s="53" t="s">
        <v>164</v>
      </c>
      <c r="B92" s="55">
        <v>0.54859999999999998</v>
      </c>
      <c r="C92" t="str">
        <f t="shared" si="2"/>
        <v>-T</v>
      </c>
    </row>
    <row r="93" spans="1:3" hidden="1" x14ac:dyDescent="0.35">
      <c r="A93" s="18" t="s">
        <v>86</v>
      </c>
      <c r="B93" s="55">
        <v>0.1172</v>
      </c>
      <c r="C93" t="str">
        <f t="shared" si="2"/>
        <v>-B</v>
      </c>
    </row>
    <row r="94" spans="1:3" hidden="1" x14ac:dyDescent="0.35">
      <c r="A94" s="18" t="s">
        <v>87</v>
      </c>
      <c r="B94" s="55">
        <v>0.5252</v>
      </c>
      <c r="C94" t="str">
        <f t="shared" si="2"/>
        <v>-G</v>
      </c>
    </row>
    <row r="95" spans="1:3" x14ac:dyDescent="0.35">
      <c r="A95" s="53" t="s">
        <v>165</v>
      </c>
      <c r="B95" s="55">
        <v>0.4</v>
      </c>
      <c r="C95" t="str">
        <f t="shared" si="2"/>
        <v>-T</v>
      </c>
    </row>
    <row r="96" spans="1:3" hidden="1" x14ac:dyDescent="0.35">
      <c r="A96" s="18" t="s">
        <v>195</v>
      </c>
      <c r="B96" s="55">
        <v>0.41510000000000002</v>
      </c>
      <c r="C96" t="str">
        <f t="shared" si="2"/>
        <v>-C</v>
      </c>
    </row>
    <row r="97" spans="1:3" hidden="1" x14ac:dyDescent="0.35">
      <c r="A97" s="18" t="s">
        <v>196</v>
      </c>
      <c r="B97" s="55">
        <v>0.56759999999999999</v>
      </c>
      <c r="C97" t="str">
        <f t="shared" si="2"/>
        <v>-C</v>
      </c>
    </row>
    <row r="98" spans="1:3" ht="15" hidden="1" thickBot="1" x14ac:dyDescent="0.4">
      <c r="A98" s="20" t="s">
        <v>197</v>
      </c>
      <c r="B98" s="57">
        <v>0.3</v>
      </c>
      <c r="C98" t="str">
        <f t="shared" si="2"/>
        <v>-C</v>
      </c>
    </row>
    <row r="99" spans="1:3" hidden="1" x14ac:dyDescent="0.35">
      <c r="A99" s="18" t="s">
        <v>51</v>
      </c>
    </row>
    <row r="100" spans="1:3" hidden="1" x14ac:dyDescent="0.35">
      <c r="A100" s="18" t="s">
        <v>52</v>
      </c>
    </row>
    <row r="101" spans="1:3" hidden="1" x14ac:dyDescent="0.35">
      <c r="A101" s="53" t="s">
        <v>154</v>
      </c>
    </row>
    <row r="102" spans="1:3" hidden="1" x14ac:dyDescent="0.35">
      <c r="A102" s="18" t="s">
        <v>182</v>
      </c>
    </row>
    <row r="103" spans="1:3" hidden="1" x14ac:dyDescent="0.35">
      <c r="A103" s="18" t="s">
        <v>183</v>
      </c>
    </row>
    <row r="104" spans="1:3" hidden="1" x14ac:dyDescent="0.35">
      <c r="A104" s="18" t="s">
        <v>55</v>
      </c>
    </row>
    <row r="105" spans="1:3" hidden="1" x14ac:dyDescent="0.35">
      <c r="A105" s="18" t="s">
        <v>56</v>
      </c>
    </row>
    <row r="106" spans="1:3" hidden="1" x14ac:dyDescent="0.35">
      <c r="A106" s="53" t="s">
        <v>155</v>
      </c>
    </row>
    <row r="107" spans="1:3" hidden="1" x14ac:dyDescent="0.35">
      <c r="A107" s="18" t="s">
        <v>184</v>
      </c>
    </row>
    <row r="108" spans="1:3" hidden="1" x14ac:dyDescent="0.35">
      <c r="A108" s="18" t="s">
        <v>58</v>
      </c>
    </row>
    <row r="109" spans="1:3" hidden="1" x14ac:dyDescent="0.35">
      <c r="A109" s="18" t="s">
        <v>59</v>
      </c>
    </row>
    <row r="110" spans="1:3" hidden="1" x14ac:dyDescent="0.35">
      <c r="A110" s="53" t="s">
        <v>156</v>
      </c>
    </row>
    <row r="111" spans="1:3" hidden="1" x14ac:dyDescent="0.35">
      <c r="A111" s="18" t="s">
        <v>185</v>
      </c>
    </row>
    <row r="112" spans="1:3" hidden="1" x14ac:dyDescent="0.35">
      <c r="A112" s="18" t="s">
        <v>61</v>
      </c>
    </row>
    <row r="113" spans="1:1" hidden="1" x14ac:dyDescent="0.35">
      <c r="A113" s="18" t="s">
        <v>62</v>
      </c>
    </row>
    <row r="114" spans="1:1" hidden="1" x14ac:dyDescent="0.35">
      <c r="A114" s="53" t="s">
        <v>157</v>
      </c>
    </row>
    <row r="115" spans="1:1" hidden="1" x14ac:dyDescent="0.35">
      <c r="A115" s="18" t="s">
        <v>63</v>
      </c>
    </row>
    <row r="116" spans="1:1" hidden="1" x14ac:dyDescent="0.35">
      <c r="A116" s="18" t="s">
        <v>64</v>
      </c>
    </row>
    <row r="117" spans="1:1" hidden="1" x14ac:dyDescent="0.35">
      <c r="A117" s="53" t="s">
        <v>158</v>
      </c>
    </row>
    <row r="118" spans="1:1" hidden="1" x14ac:dyDescent="0.35">
      <c r="A118" s="18" t="s">
        <v>186</v>
      </c>
    </row>
    <row r="119" spans="1:1" hidden="1" x14ac:dyDescent="0.35">
      <c r="A119" s="18" t="s">
        <v>66</v>
      </c>
    </row>
    <row r="120" spans="1:1" hidden="1" x14ac:dyDescent="0.35">
      <c r="A120" s="18" t="s">
        <v>67</v>
      </c>
    </row>
    <row r="121" spans="1:1" hidden="1" x14ac:dyDescent="0.35">
      <c r="A121" s="53" t="s">
        <v>159</v>
      </c>
    </row>
    <row r="122" spans="1:1" hidden="1" x14ac:dyDescent="0.35">
      <c r="A122" s="18" t="s">
        <v>187</v>
      </c>
    </row>
    <row r="123" spans="1:1" hidden="1" x14ac:dyDescent="0.35">
      <c r="A123" s="18" t="s">
        <v>188</v>
      </c>
    </row>
    <row r="124" spans="1:1" hidden="1" x14ac:dyDescent="0.35">
      <c r="A124" s="18" t="s">
        <v>70</v>
      </c>
    </row>
    <row r="125" spans="1:1" hidden="1" x14ac:dyDescent="0.35">
      <c r="A125" s="18" t="s">
        <v>71</v>
      </c>
    </row>
    <row r="126" spans="1:1" hidden="1" x14ac:dyDescent="0.35">
      <c r="A126" s="53" t="s">
        <v>160</v>
      </c>
    </row>
    <row r="127" spans="1:1" hidden="1" x14ac:dyDescent="0.35">
      <c r="A127" s="18" t="s">
        <v>189</v>
      </c>
    </row>
    <row r="128" spans="1:1" hidden="1" x14ac:dyDescent="0.35">
      <c r="A128" s="18" t="s">
        <v>190</v>
      </c>
    </row>
    <row r="129" spans="1:1" hidden="1" x14ac:dyDescent="0.35">
      <c r="A129" s="18" t="s">
        <v>191</v>
      </c>
    </row>
    <row r="130" spans="1:1" hidden="1" x14ac:dyDescent="0.35">
      <c r="A130" s="18" t="s">
        <v>75</v>
      </c>
    </row>
    <row r="131" spans="1:1" hidden="1" x14ac:dyDescent="0.35">
      <c r="A131" s="18" t="s">
        <v>76</v>
      </c>
    </row>
    <row r="132" spans="1:1" hidden="1" x14ac:dyDescent="0.35">
      <c r="A132" s="53" t="s">
        <v>161</v>
      </c>
    </row>
    <row r="133" spans="1:1" hidden="1" x14ac:dyDescent="0.35">
      <c r="A133" s="18" t="s">
        <v>77</v>
      </c>
    </row>
    <row r="134" spans="1:1" hidden="1" x14ac:dyDescent="0.35">
      <c r="A134" s="18" t="s">
        <v>78</v>
      </c>
    </row>
    <row r="135" spans="1:1" hidden="1" x14ac:dyDescent="0.35">
      <c r="A135" s="53" t="s">
        <v>162</v>
      </c>
    </row>
    <row r="136" spans="1:1" hidden="1" x14ac:dyDescent="0.35">
      <c r="A136" s="18" t="s">
        <v>192</v>
      </c>
    </row>
    <row r="137" spans="1:1" hidden="1" x14ac:dyDescent="0.35">
      <c r="A137" s="18" t="s">
        <v>193</v>
      </c>
    </row>
    <row r="138" spans="1:1" hidden="1" x14ac:dyDescent="0.35">
      <c r="A138" s="18" t="s">
        <v>194</v>
      </c>
    </row>
    <row r="139" spans="1:1" hidden="1" x14ac:dyDescent="0.35">
      <c r="A139" s="18" t="s">
        <v>82</v>
      </c>
    </row>
    <row r="140" spans="1:1" hidden="1" x14ac:dyDescent="0.35">
      <c r="A140" s="18" t="s">
        <v>83</v>
      </c>
    </row>
    <row r="141" spans="1:1" hidden="1" x14ac:dyDescent="0.35">
      <c r="A141" s="53" t="s">
        <v>163</v>
      </c>
    </row>
    <row r="142" spans="1:1" hidden="1" x14ac:dyDescent="0.35">
      <c r="A142" s="18" t="s">
        <v>84</v>
      </c>
    </row>
    <row r="143" spans="1:1" hidden="1" x14ac:dyDescent="0.35">
      <c r="A143" s="18" t="s">
        <v>85</v>
      </c>
    </row>
    <row r="144" spans="1:1" hidden="1" x14ac:dyDescent="0.35">
      <c r="A144" s="53" t="s">
        <v>164</v>
      </c>
    </row>
    <row r="145" spans="1:1" hidden="1" x14ac:dyDescent="0.35">
      <c r="A145" s="18" t="s">
        <v>86</v>
      </c>
    </row>
    <row r="146" spans="1:1" hidden="1" x14ac:dyDescent="0.35">
      <c r="A146" s="18" t="s">
        <v>87</v>
      </c>
    </row>
    <row r="147" spans="1:1" hidden="1" x14ac:dyDescent="0.35">
      <c r="A147" s="53" t="s">
        <v>165</v>
      </c>
    </row>
    <row r="148" spans="1:1" hidden="1" x14ac:dyDescent="0.35">
      <c r="A148" s="18" t="s">
        <v>195</v>
      </c>
    </row>
    <row r="149" spans="1:1" hidden="1" x14ac:dyDescent="0.35">
      <c r="A149" s="18" t="s">
        <v>196</v>
      </c>
    </row>
    <row r="150" spans="1:1" hidden="1" x14ac:dyDescent="0.35">
      <c r="A150" s="18" t="s">
        <v>197</v>
      </c>
    </row>
  </sheetData>
  <autoFilter ref="A2:C150" xr:uid="{F6A6BCBE-D88C-4C64-A9D9-F65985B5679F}">
    <filterColumn colId="2">
      <filters>
        <filter val="-T"/>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9028-70EB-4D28-852D-A2834822024C}">
  <sheetPr codeName="Sheet14"/>
  <dimension ref="B1:AW104"/>
  <sheetViews>
    <sheetView topLeftCell="V1" workbookViewId="0">
      <selection activeCell="AE4" sqref="AE4"/>
    </sheetView>
  </sheetViews>
  <sheetFormatPr defaultRowHeight="14.5" x14ac:dyDescent="0.35"/>
  <cols>
    <col min="5" max="7" width="14.81640625" customWidth="1"/>
    <col min="8" max="8" width="14.453125" customWidth="1"/>
    <col min="12" max="16" width="15.54296875" customWidth="1"/>
    <col min="20" max="24" width="15.54296875" customWidth="1"/>
    <col min="30" max="30" width="9.81640625" bestFit="1" customWidth="1"/>
    <col min="31" max="31" width="15.54296875" bestFit="1" customWidth="1"/>
    <col min="32" max="32" width="17.81640625" bestFit="1" customWidth="1"/>
    <col min="33" max="33" width="14.54296875" bestFit="1" customWidth="1"/>
    <col min="35" max="35" width="12" bestFit="1" customWidth="1"/>
    <col min="38" max="38" width="11.54296875" bestFit="1" customWidth="1"/>
    <col min="39" max="40" width="10.54296875" bestFit="1" customWidth="1"/>
    <col min="41" max="41" width="9.1796875" bestFit="1" customWidth="1"/>
    <col min="42" max="42" width="9.54296875" bestFit="1" customWidth="1"/>
  </cols>
  <sheetData>
    <row r="1" spans="2:49" ht="15" thickBot="1" x14ac:dyDescent="0.4"/>
    <row r="2" spans="2:49" ht="15" thickBot="1" x14ac:dyDescent="0.4">
      <c r="E2" t="s">
        <v>100</v>
      </c>
      <c r="L2" t="s">
        <v>91</v>
      </c>
      <c r="T2" t="s">
        <v>92</v>
      </c>
      <c r="AA2" s="210" t="s">
        <v>118</v>
      </c>
      <c r="AB2" s="211"/>
      <c r="AC2" s="211"/>
      <c r="AD2" s="211"/>
      <c r="AE2" s="211"/>
      <c r="AF2" s="211"/>
      <c r="AG2" s="212"/>
      <c r="AL2" t="s">
        <v>91</v>
      </c>
      <c r="AS2" t="s">
        <v>92</v>
      </c>
    </row>
    <row r="3" spans="2:49" ht="116.5" thickBot="1" x14ac:dyDescent="0.4">
      <c r="C3" s="27" t="s">
        <v>124</v>
      </c>
      <c r="D3" s="28" t="s">
        <v>125</v>
      </c>
      <c r="E3" s="28" t="s">
        <v>126</v>
      </c>
      <c r="F3" s="28" t="s">
        <v>128</v>
      </c>
      <c r="G3" s="28" t="s">
        <v>129</v>
      </c>
      <c r="H3" s="29" t="s">
        <v>127</v>
      </c>
      <c r="I3" t="s">
        <v>111</v>
      </c>
      <c r="L3" s="15" t="s">
        <v>113</v>
      </c>
      <c r="M3" s="15" t="s">
        <v>114</v>
      </c>
      <c r="N3" s="15" t="s">
        <v>115</v>
      </c>
      <c r="O3" s="15" t="s">
        <v>116</v>
      </c>
      <c r="P3" s="15" t="s">
        <v>117</v>
      </c>
      <c r="Q3" s="15"/>
      <c r="T3" s="15" t="s">
        <v>113</v>
      </c>
      <c r="U3" s="15" t="s">
        <v>114</v>
      </c>
      <c r="V3" s="15" t="s">
        <v>115</v>
      </c>
      <c r="W3" s="15" t="s">
        <v>116</v>
      </c>
      <c r="X3" s="15" t="s">
        <v>117</v>
      </c>
      <c r="AB3" s="27" t="s">
        <v>124</v>
      </c>
      <c r="AC3" s="28" t="s">
        <v>125</v>
      </c>
      <c r="AD3" s="28" t="s">
        <v>126</v>
      </c>
      <c r="AE3" s="28" t="s">
        <v>128</v>
      </c>
      <c r="AF3" s="28" t="s">
        <v>129</v>
      </c>
      <c r="AG3" s="29" t="s">
        <v>127</v>
      </c>
      <c r="AL3" s="23" t="s">
        <v>130</v>
      </c>
      <c r="AM3" s="24" t="s">
        <v>131</v>
      </c>
      <c r="AN3" s="24" t="s">
        <v>132</v>
      </c>
      <c r="AO3" s="24" t="s">
        <v>133</v>
      </c>
      <c r="AP3" s="25" t="s">
        <v>134</v>
      </c>
      <c r="AS3" s="23" t="s">
        <v>130</v>
      </c>
      <c r="AT3" s="24" t="s">
        <v>131</v>
      </c>
      <c r="AU3" s="24" t="s">
        <v>132</v>
      </c>
      <c r="AV3" s="24" t="s">
        <v>133</v>
      </c>
      <c r="AW3" s="25" t="s">
        <v>134</v>
      </c>
    </row>
    <row r="4" spans="2:49" x14ac:dyDescent="0.35">
      <c r="B4" s="17" t="s">
        <v>103</v>
      </c>
      <c r="C4" s="30">
        <f>'MSG with Gains Details'!C4</f>
        <v>43472</v>
      </c>
      <c r="D4" s="30">
        <f>'MSG with Gains Details'!D4</f>
        <v>205221</v>
      </c>
      <c r="E4" s="2">
        <f>'MSG with Gains Details'!E4</f>
        <v>0.21179999999999999</v>
      </c>
      <c r="F4" s="30">
        <f>'MSG with Gains Details'!L4</f>
        <v>53970</v>
      </c>
      <c r="G4" s="30">
        <f>'MSG with Gains Details'!M4</f>
        <v>230297</v>
      </c>
      <c r="H4" s="2">
        <f>'MSG with Gains Details'!N4</f>
        <v>0.23430000000000001</v>
      </c>
      <c r="I4" s="2">
        <f>H4/E4-1</f>
        <v>0.10623229461756378</v>
      </c>
      <c r="K4" s="17" t="s">
        <v>103</v>
      </c>
      <c r="L4" s="2">
        <f>'MSG with Gains Details'!F4/'MSG with Gains Details'!$C4</f>
        <v>3.5103054839896945E-2</v>
      </c>
      <c r="M4" s="2">
        <f>'MSG with Gains Details'!G4/'MSG with Gains Details'!$C4</f>
        <v>0.47002668384247331</v>
      </c>
      <c r="N4" s="2">
        <f>'MSG with Gains Details'!H4/'MSG with Gains Details'!$C4</f>
        <v>0.42388203901361798</v>
      </c>
      <c r="O4" s="2">
        <f>'MSG with Gains Details'!I4/'MSG with Gains Details'!$C4</f>
        <v>1.6355355171144646E-2</v>
      </c>
      <c r="P4" s="2">
        <f>'MSG with Gains Details'!J4/'MSG with Gains Details'!$C4</f>
        <v>0.11163507545086493</v>
      </c>
      <c r="S4" s="17" t="s">
        <v>103</v>
      </c>
      <c r="T4" s="2">
        <f>'MSG with Gains Details'!O4/'MSG with Gains Details'!$L4</f>
        <v>2.9071706503613119E-2</v>
      </c>
      <c r="U4" s="2">
        <f>'MSG with Gains Details'!P4/'MSG with Gains Details'!$L4</f>
        <v>0.42104873077635724</v>
      </c>
      <c r="V4" s="2">
        <f>'MSG with Gains Details'!Q4/'MSG with Gains Details'!$L4</f>
        <v>0.46405410413192516</v>
      </c>
      <c r="W4" s="2">
        <f>'MSG with Gains Details'!R4/'MSG with Gains Details'!$L4</f>
        <v>3.8929034648879007E-2</v>
      </c>
      <c r="X4" s="2">
        <f>'MSG with Gains Details'!S4/'MSG with Gains Details'!$L4</f>
        <v>9.5812488419492317E-2</v>
      </c>
      <c r="AA4" s="17" t="s">
        <v>103</v>
      </c>
      <c r="AB4" s="30">
        <f>'MSG with Gains Details'!D4</f>
        <v>205221</v>
      </c>
      <c r="AC4" s="30">
        <f>'MSG with Gains Details'!B4</f>
        <v>932388</v>
      </c>
      <c r="AD4" s="2">
        <f>'MSG with Gains Details'!D4/'MSG with Gains Details'!B4</f>
        <v>0.22010257532271973</v>
      </c>
      <c r="AE4" s="30">
        <f>'MSG with Gains Details'!M4</f>
        <v>230297</v>
      </c>
      <c r="AF4" s="30">
        <f>'MSG with Gains Details'!K4</f>
        <v>896417</v>
      </c>
      <c r="AG4" s="2">
        <f>'MSG with Gains Details'!M4/'MSG with Gains Details'!K4</f>
        <v>0.25690833618728781</v>
      </c>
      <c r="AK4" s="17" t="s">
        <v>103</v>
      </c>
      <c r="AL4" s="3">
        <f>'MSG with Gains Details'!F4</f>
        <v>1526</v>
      </c>
      <c r="AM4" s="3">
        <f>'MSG with Gains Details'!G4</f>
        <v>20433</v>
      </c>
      <c r="AN4" s="3">
        <f>'MSG with Gains Details'!H4</f>
        <v>18427</v>
      </c>
      <c r="AO4" s="3">
        <f>'MSG with Gains Details'!I4</f>
        <v>711</v>
      </c>
      <c r="AP4" s="3">
        <f>'MSG with Gains Details'!J4</f>
        <v>4853</v>
      </c>
      <c r="AR4" s="17" t="s">
        <v>103</v>
      </c>
      <c r="AS4" s="3">
        <f>'MSG with Gains Details'!O4</f>
        <v>1569</v>
      </c>
      <c r="AT4" s="3">
        <f>'MSG with Gains Details'!P4</f>
        <v>22724</v>
      </c>
      <c r="AU4" s="3">
        <f>'MSG with Gains Details'!Q4</f>
        <v>25045</v>
      </c>
      <c r="AV4" s="3">
        <f>'MSG with Gains Details'!R4</f>
        <v>2101</v>
      </c>
      <c r="AW4" s="3">
        <f>'MSG with Gains Details'!S4</f>
        <v>5171</v>
      </c>
    </row>
    <row r="5" spans="2:49" x14ac:dyDescent="0.35">
      <c r="B5" s="18" t="s">
        <v>120</v>
      </c>
      <c r="C5" s="30">
        <f>'MSG with Gains Details'!C5</f>
        <v>25690</v>
      </c>
      <c r="D5" s="30">
        <f>'MSG with Gains Details'!D5</f>
        <v>119358</v>
      </c>
      <c r="E5" s="2">
        <f>'MSG with Gains Details'!E5</f>
        <v>0.21523483972586671</v>
      </c>
      <c r="F5" s="30">
        <f>'MSG with Gains Details'!L5</f>
        <v>31096</v>
      </c>
      <c r="G5" s="30">
        <f>'MSG with Gains Details'!M5</f>
        <v>140493</v>
      </c>
      <c r="H5" s="2">
        <f>'MSG with Gains Details'!N5</f>
        <v>0.22133487077647998</v>
      </c>
      <c r="I5" s="2">
        <f t="shared" ref="I5:I68" si="0">H5/E5-1</f>
        <v>2.8341280892919318E-2</v>
      </c>
      <c r="K5" s="18" t="s">
        <v>120</v>
      </c>
      <c r="L5" s="2">
        <f>'MSG with Gains Details'!F5/'MSG with Gains Details'!$C5</f>
        <v>4.2818217205138183E-2</v>
      </c>
      <c r="M5" s="2">
        <f>'MSG with Gains Details'!G5/'MSG with Gains Details'!$C5</f>
        <v>0.49412222654729465</v>
      </c>
      <c r="N5" s="2">
        <f>'MSG with Gains Details'!H5/'MSG with Gains Details'!$C5</f>
        <v>0.43246399377189571</v>
      </c>
      <c r="O5" s="2">
        <f>'MSG with Gains Details'!I5/'MSG with Gains Details'!$C5</f>
        <v>1.0042818217205138E-2</v>
      </c>
      <c r="P5" s="2">
        <f>'MSG with Gains Details'!J5/'MSG with Gains Details'!$C5</f>
        <v>8.4624367458154923E-2</v>
      </c>
      <c r="S5" s="18" t="s">
        <v>120</v>
      </c>
      <c r="T5" s="2">
        <f>'MSG with Gains Details'!O5/'MSG with Gains Details'!$L5</f>
        <v>3.9104708001029075E-2</v>
      </c>
      <c r="U5" s="2">
        <f>'MSG with Gains Details'!P5/'MSG with Gains Details'!$L5</f>
        <v>0.41754566503730384</v>
      </c>
      <c r="V5" s="2">
        <f>'MSG with Gains Details'!Q5/'MSG with Gains Details'!$L5</f>
        <v>0.49353614612811936</v>
      </c>
      <c r="W5" s="2">
        <f>'MSG with Gains Details'!R5/'MSG with Gains Details'!$L5</f>
        <v>1.3763828145099048E-2</v>
      </c>
      <c r="X5" s="2">
        <f>'MSG with Gains Details'!S5/'MSG with Gains Details'!$L5</f>
        <v>7.9077694880370461E-2</v>
      </c>
      <c r="AA5" s="18" t="s">
        <v>120</v>
      </c>
      <c r="AB5" s="30">
        <f>'MSG with Gains Details'!D5</f>
        <v>119358</v>
      </c>
      <c r="AC5" s="30">
        <f>'MSG with Gains Details'!B5</f>
        <v>529517</v>
      </c>
      <c r="AD5" s="2">
        <f>'MSG with Gains Details'!D5/'MSG with Gains Details'!B5</f>
        <v>0.22540919366139331</v>
      </c>
      <c r="AE5" s="30">
        <f>'MSG with Gains Details'!M5</f>
        <v>140493</v>
      </c>
      <c r="AF5" s="30">
        <f>'MSG with Gains Details'!K5</f>
        <v>505488</v>
      </c>
      <c r="AG5" s="2">
        <f>'MSG with Gains Details'!M5/'MSG with Gains Details'!K5</f>
        <v>0.2779353812553414</v>
      </c>
      <c r="AK5" s="18" t="s">
        <v>120</v>
      </c>
      <c r="AL5" s="3">
        <f>'MSG with Gains Details'!F5</f>
        <v>1100</v>
      </c>
      <c r="AM5" s="3">
        <f>'MSG with Gains Details'!G5</f>
        <v>12694</v>
      </c>
      <c r="AN5" s="3">
        <f>'MSG with Gains Details'!H5</f>
        <v>11110</v>
      </c>
      <c r="AO5" s="3">
        <f>'MSG with Gains Details'!I5</f>
        <v>258</v>
      </c>
      <c r="AP5" s="3">
        <f>'MSG with Gains Details'!J5</f>
        <v>2174</v>
      </c>
      <c r="AR5" s="18" t="s">
        <v>120</v>
      </c>
      <c r="AS5" s="3">
        <f>'MSG with Gains Details'!O5</f>
        <v>1216</v>
      </c>
      <c r="AT5" s="3">
        <f>'MSG with Gains Details'!P5</f>
        <v>12984</v>
      </c>
      <c r="AU5" s="3">
        <f>'MSG with Gains Details'!Q5</f>
        <v>15347</v>
      </c>
      <c r="AV5" s="3">
        <f>'MSG with Gains Details'!R5</f>
        <v>428</v>
      </c>
      <c r="AW5" s="3">
        <f>'MSG with Gains Details'!S5</f>
        <v>2459</v>
      </c>
    </row>
    <row r="6" spans="2:49" x14ac:dyDescent="0.35">
      <c r="B6" s="18" t="s">
        <v>121</v>
      </c>
      <c r="C6" s="30">
        <f>'MSG with Gains Details'!C6</f>
        <v>1215</v>
      </c>
      <c r="D6" s="30">
        <f>'MSG with Gains Details'!D6</f>
        <v>3984</v>
      </c>
      <c r="E6" s="2">
        <f>'MSG with Gains Details'!E6</f>
        <v>0.30496987951807231</v>
      </c>
      <c r="F6" s="30">
        <f>'MSG with Gains Details'!L6</f>
        <v>1316</v>
      </c>
      <c r="G6" s="30">
        <f>'MSG with Gains Details'!M6</f>
        <v>4624</v>
      </c>
      <c r="H6" s="2">
        <f>'MSG with Gains Details'!N6</f>
        <v>0.28460207612456745</v>
      </c>
      <c r="I6" s="2">
        <f t="shared" si="0"/>
        <v>-6.678627878166532E-2</v>
      </c>
      <c r="K6" s="18" t="s">
        <v>121</v>
      </c>
      <c r="L6" s="2">
        <f>'MSG with Gains Details'!F6/'MSG with Gains Details'!$C6</f>
        <v>5.7613168724279837E-2</v>
      </c>
      <c r="M6" s="2">
        <f>'MSG with Gains Details'!G6/'MSG with Gains Details'!$C6</f>
        <v>0.24526748971193416</v>
      </c>
      <c r="N6" s="2">
        <f>'MSG with Gains Details'!H6/'MSG with Gains Details'!$C6</f>
        <v>0.66090534979423865</v>
      </c>
      <c r="O6" s="2">
        <f>'MSG with Gains Details'!I6/'MSG with Gains Details'!$C6</f>
        <v>7.407407407407407E-2</v>
      </c>
      <c r="P6" s="2">
        <f>'MSG with Gains Details'!J6/'MSG with Gains Details'!$C6</f>
        <v>9.1358024691358022E-2</v>
      </c>
      <c r="S6" s="18" t="s">
        <v>121</v>
      </c>
      <c r="T6" s="2">
        <f>'MSG with Gains Details'!O6/'MSG with Gains Details'!$L6</f>
        <v>1.6717325227963525E-2</v>
      </c>
      <c r="U6" s="2">
        <f>'MSG with Gains Details'!P6/'MSG with Gains Details'!$L6</f>
        <v>0.28419452887537994</v>
      </c>
      <c r="V6" s="2">
        <f>'MSG with Gains Details'!Q6/'MSG with Gains Details'!$L6</f>
        <v>0.63753799392097266</v>
      </c>
      <c r="W6" s="2">
        <f>'MSG with Gains Details'!R6/'MSG with Gains Details'!$L6</f>
        <v>6.4589665653495443E-2</v>
      </c>
      <c r="X6" s="2">
        <f>'MSG with Gains Details'!S6/'MSG with Gains Details'!$L6</f>
        <v>6.7629179331306993E-2</v>
      </c>
      <c r="AA6" s="18" t="s">
        <v>121</v>
      </c>
      <c r="AB6" s="30">
        <f>'MSG with Gains Details'!D6</f>
        <v>3984</v>
      </c>
      <c r="AC6" s="30">
        <f>'MSG with Gains Details'!B6</f>
        <v>24531</v>
      </c>
      <c r="AD6" s="2">
        <f>'MSG with Gains Details'!D6/'MSG with Gains Details'!B6</f>
        <v>0.16240675064204477</v>
      </c>
      <c r="AE6" s="30">
        <f>'MSG with Gains Details'!M6</f>
        <v>4624</v>
      </c>
      <c r="AF6" s="30">
        <f>'MSG with Gains Details'!K6</f>
        <v>24309</v>
      </c>
      <c r="AG6" s="2">
        <f>'MSG with Gains Details'!M6/'MSG with Gains Details'!K6</f>
        <v>0.19021761487514913</v>
      </c>
      <c r="AK6" s="18" t="s">
        <v>121</v>
      </c>
      <c r="AL6" s="3">
        <f>'MSG with Gains Details'!F6</f>
        <v>70</v>
      </c>
      <c r="AM6" s="3">
        <f>'MSG with Gains Details'!G6</f>
        <v>298</v>
      </c>
      <c r="AN6" s="3">
        <f>'MSG with Gains Details'!H6</f>
        <v>803</v>
      </c>
      <c r="AO6" s="3">
        <f>'MSG with Gains Details'!I6</f>
        <v>90</v>
      </c>
      <c r="AP6" s="3">
        <f>'MSG with Gains Details'!J6</f>
        <v>111</v>
      </c>
      <c r="AR6" s="18" t="s">
        <v>121</v>
      </c>
      <c r="AS6" s="3">
        <f>'MSG with Gains Details'!O6</f>
        <v>22</v>
      </c>
      <c r="AT6" s="3">
        <f>'MSG with Gains Details'!P6</f>
        <v>374</v>
      </c>
      <c r="AU6" s="3">
        <f>'MSG with Gains Details'!Q6</f>
        <v>839</v>
      </c>
      <c r="AV6" s="3">
        <f>'MSG with Gains Details'!R6</f>
        <v>85</v>
      </c>
      <c r="AW6" s="3">
        <f>'MSG with Gains Details'!S6</f>
        <v>89</v>
      </c>
    </row>
    <row r="7" spans="2:49" x14ac:dyDescent="0.35">
      <c r="B7" s="18" t="s">
        <v>122</v>
      </c>
      <c r="C7" s="30">
        <f>'MSG with Gains Details'!C7</f>
        <v>16589</v>
      </c>
      <c r="D7" s="30">
        <f>'MSG with Gains Details'!D7</f>
        <v>83572</v>
      </c>
      <c r="E7" s="2">
        <f>'MSG with Gains Details'!E7</f>
        <v>0.19849949743933376</v>
      </c>
      <c r="F7" s="30">
        <f>'MSG with Gains Details'!L7</f>
        <v>21541</v>
      </c>
      <c r="G7" s="30">
        <f>'MSG with Gains Details'!M7</f>
        <v>85155</v>
      </c>
      <c r="H7" s="2">
        <f>'MSG with Gains Details'!N7</f>
        <v>0.25296224531736244</v>
      </c>
      <c r="I7" s="2">
        <f t="shared" si="0"/>
        <v>0.2743722204872272</v>
      </c>
      <c r="K7" s="18" t="s">
        <v>122</v>
      </c>
      <c r="L7" s="2">
        <f>'MSG with Gains Details'!F7/'MSG with Gains Details'!$C7</f>
        <v>2.1460003616854541E-2</v>
      </c>
      <c r="M7" s="2">
        <f>'MSG with Gains Details'!G7/'MSG with Gains Details'!$C7</f>
        <v>0.44855024413768158</v>
      </c>
      <c r="N7" s="2">
        <f>'MSG with Gains Details'!H7/'MSG with Gains Details'!$C7</f>
        <v>0.39266984146120926</v>
      </c>
      <c r="O7" s="2">
        <f>'MSG with Gains Details'!I7/'MSG with Gains Details'!$C7</f>
        <v>2.1881969980107299E-2</v>
      </c>
      <c r="P7" s="2">
        <f>'MSG with Gains Details'!J7/'MSG with Gains Details'!$C7</f>
        <v>0.15480137440472602</v>
      </c>
      <c r="S7" s="18" t="s">
        <v>122</v>
      </c>
      <c r="T7" s="2">
        <f>'MSG with Gains Details'!O7/'MSG with Gains Details'!$L7</f>
        <v>1.5366046144561534E-2</v>
      </c>
      <c r="U7" s="2">
        <f>'MSG with Gains Details'!P7/'MSG with Gains Details'!$L7</f>
        <v>0.43479875586091637</v>
      </c>
      <c r="V7" s="2">
        <f>'MSG with Gains Details'!Q7/'MSG with Gains Details'!$L7</f>
        <v>0.41126224409266049</v>
      </c>
      <c r="W7" s="2">
        <f>'MSG with Gains Details'!R7/'MSG with Gains Details'!$L7</f>
        <v>7.3719883013787665E-2</v>
      </c>
      <c r="X7" s="2">
        <f>'MSG with Gains Details'!S7/'MSG with Gains Details'!$L7</f>
        <v>0.12181421475326122</v>
      </c>
      <c r="AA7" s="18" t="s">
        <v>122</v>
      </c>
      <c r="AB7" s="30">
        <f>'MSG with Gains Details'!D7</f>
        <v>83572</v>
      </c>
      <c r="AC7" s="30">
        <f>'MSG with Gains Details'!B7</f>
        <v>378019</v>
      </c>
      <c r="AD7" s="2">
        <f>'MSG with Gains Details'!D7/'MSG with Gains Details'!B7</f>
        <v>0.2210788346617498</v>
      </c>
      <c r="AE7" s="30">
        <f>'MSG with Gains Details'!M7</f>
        <v>85155</v>
      </c>
      <c r="AF7" s="30">
        <f>'MSG with Gains Details'!K7</f>
        <v>366323</v>
      </c>
      <c r="AG7" s="2">
        <f>'MSG with Gains Details'!M7/'MSG with Gains Details'!K7</f>
        <v>0.23245878637159009</v>
      </c>
      <c r="AK7" s="18" t="s">
        <v>122</v>
      </c>
      <c r="AL7" s="3">
        <f>'MSG with Gains Details'!F7</f>
        <v>356</v>
      </c>
      <c r="AM7" s="3">
        <f>'MSG with Gains Details'!G7</f>
        <v>7441</v>
      </c>
      <c r="AN7" s="3">
        <f>'MSG with Gains Details'!H7</f>
        <v>6514</v>
      </c>
      <c r="AO7" s="3">
        <f>'MSG with Gains Details'!I7</f>
        <v>363</v>
      </c>
      <c r="AP7" s="3">
        <f>'MSG with Gains Details'!J7</f>
        <v>2568</v>
      </c>
      <c r="AR7" s="18" t="s">
        <v>122</v>
      </c>
      <c r="AS7" s="3">
        <f>'MSG with Gains Details'!O7</f>
        <v>331</v>
      </c>
      <c r="AT7" s="3">
        <f>'MSG with Gains Details'!P7</f>
        <v>9366</v>
      </c>
      <c r="AU7" s="3">
        <f>'MSG with Gains Details'!Q7</f>
        <v>8859</v>
      </c>
      <c r="AV7" s="3">
        <f>'MSG with Gains Details'!R7</f>
        <v>1588</v>
      </c>
      <c r="AW7" s="3">
        <f>'MSG with Gains Details'!S7</f>
        <v>2624</v>
      </c>
    </row>
    <row r="8" spans="2:49" ht="15" thickBot="1" x14ac:dyDescent="0.4">
      <c r="B8" s="20" t="s">
        <v>167</v>
      </c>
      <c r="C8" s="30">
        <f>'MSG with Gains Details'!C8</f>
        <v>17804</v>
      </c>
      <c r="D8" s="30">
        <f>'MSG with Gains Details'!D8</f>
        <v>87557</v>
      </c>
      <c r="E8" s="2">
        <f>'MSG with Gains Details'!E8</f>
        <v>0.20334182304099044</v>
      </c>
      <c r="F8" s="30">
        <f>'MSG with Gains Details'!L8</f>
        <v>22856</v>
      </c>
      <c r="G8" s="30">
        <f>'MSG with Gains Details'!M8</f>
        <v>89779</v>
      </c>
      <c r="H8" s="2">
        <f>'MSG with Gains Details'!N8</f>
        <v>0.2545806925895811</v>
      </c>
      <c r="I8" s="2">
        <f t="shared" si="0"/>
        <v>0.25198391940383913</v>
      </c>
      <c r="K8" s="20" t="s">
        <v>167</v>
      </c>
      <c r="L8" s="2">
        <f>'MSG with Gains Details'!F8/'MSG with Gains Details'!$C8</f>
        <v>2.3927207369130534E-2</v>
      </c>
      <c r="M8" s="2">
        <f>'MSG with Gains Details'!G8/'MSG with Gains Details'!$C8</f>
        <v>0.43467760053920468</v>
      </c>
      <c r="N8" s="2">
        <f>'MSG with Gains Details'!H8/'MSG with Gains Details'!$C8</f>
        <v>0.41097506178386878</v>
      </c>
      <c r="O8" s="2">
        <f>'MSG with Gains Details'!I8/'MSG with Gains Details'!$C8</f>
        <v>2.5443720512244441E-2</v>
      </c>
      <c r="P8" s="2">
        <f>'MSG with Gains Details'!J8/'MSG with Gains Details'!$C8</f>
        <v>0.15047180408896876</v>
      </c>
      <c r="S8" s="20" t="s">
        <v>167</v>
      </c>
      <c r="T8" s="2">
        <f>'MSG with Gains Details'!O8/'MSG with Gains Details'!$L8</f>
        <v>1.5444522226111305E-2</v>
      </c>
      <c r="U8" s="2">
        <f>'MSG with Gains Details'!P8/'MSG with Gains Details'!$L8</f>
        <v>0.42614630731536579</v>
      </c>
      <c r="V8" s="2">
        <f>'MSG with Gains Details'!Q8/'MSG with Gains Details'!$L8</f>
        <v>0.42430871543577181</v>
      </c>
      <c r="W8" s="2">
        <f>'MSG with Gains Details'!R8/'MSG with Gains Details'!$L8</f>
        <v>7.3197409870493529E-2</v>
      </c>
      <c r="X8" s="2">
        <f>'MSG with Gains Details'!S8/'MSG with Gains Details'!$L8</f>
        <v>0.11865593279663983</v>
      </c>
      <c r="AA8" s="20" t="s">
        <v>167</v>
      </c>
      <c r="AB8" s="30">
        <f>'MSG with Gains Details'!D8</f>
        <v>87557</v>
      </c>
      <c r="AC8" s="30">
        <f>'MSG with Gains Details'!B8</f>
        <v>402550</v>
      </c>
      <c r="AD8" s="2">
        <f>'MSG with Gains Details'!D8/'MSG with Gains Details'!B8</f>
        <v>0.21750589988821264</v>
      </c>
      <c r="AE8" s="30">
        <f>'MSG with Gains Details'!M8</f>
        <v>89779</v>
      </c>
      <c r="AF8" s="30">
        <f>'MSG with Gains Details'!K8</f>
        <v>390618</v>
      </c>
      <c r="AG8" s="2">
        <f>'MSG with Gains Details'!M8/'MSG with Gains Details'!K8</f>
        <v>0.22983835870338795</v>
      </c>
      <c r="AK8" s="20" t="s">
        <v>167</v>
      </c>
      <c r="AL8" s="3">
        <f>'MSG with Gains Details'!F8</f>
        <v>426</v>
      </c>
      <c r="AM8" s="3">
        <f>'MSG with Gains Details'!G8</f>
        <v>7739</v>
      </c>
      <c r="AN8" s="3">
        <f>'MSG with Gains Details'!H8</f>
        <v>7317</v>
      </c>
      <c r="AO8" s="3">
        <f>'MSG with Gains Details'!I8</f>
        <v>453</v>
      </c>
      <c r="AP8" s="3">
        <f>'MSG with Gains Details'!J8</f>
        <v>2679</v>
      </c>
      <c r="AR8" s="20" t="s">
        <v>167</v>
      </c>
      <c r="AS8" s="3">
        <f>'MSG with Gains Details'!O8</f>
        <v>353</v>
      </c>
      <c r="AT8" s="3">
        <f>'MSG with Gains Details'!P8</f>
        <v>9740</v>
      </c>
      <c r="AU8" s="3">
        <f>'MSG with Gains Details'!Q8</f>
        <v>9698</v>
      </c>
      <c r="AV8" s="3">
        <f>'MSG with Gains Details'!R8</f>
        <v>1673</v>
      </c>
      <c r="AW8" s="3">
        <f>'MSG with Gains Details'!S8</f>
        <v>2712</v>
      </c>
    </row>
    <row r="9" spans="2:49" x14ac:dyDescent="0.35">
      <c r="B9" s="21" t="s">
        <v>168</v>
      </c>
      <c r="C9" s="30">
        <f>'MSG with Gains Details'!C9</f>
        <v>128</v>
      </c>
      <c r="D9" s="30">
        <f>'MSG with Gains Details'!D9</f>
        <v>478</v>
      </c>
      <c r="E9" s="2">
        <f>'MSG with Gains Details'!E9</f>
        <v>0.26300000000000001</v>
      </c>
      <c r="F9" s="30">
        <f>'MSG with Gains Details'!L9</f>
        <v>81</v>
      </c>
      <c r="G9" s="30">
        <f>'MSG with Gains Details'!M9</f>
        <v>383</v>
      </c>
      <c r="H9" s="2">
        <f>'MSG with Gains Details'!N9</f>
        <v>0.21099999999999999</v>
      </c>
      <c r="I9" s="2">
        <f t="shared" si="0"/>
        <v>-0.19771863117870725</v>
      </c>
      <c r="K9" s="21" t="s">
        <v>168</v>
      </c>
      <c r="L9" s="2">
        <f>'MSG with Gains Details'!F9/'MSG with Gains Details'!$C9</f>
        <v>7.8125E-3</v>
      </c>
      <c r="M9" s="2">
        <f>'MSG with Gains Details'!G9/'MSG with Gains Details'!$C9</f>
        <v>0.421875</v>
      </c>
      <c r="N9" s="2">
        <f>'MSG with Gains Details'!H9/'MSG with Gains Details'!$C9</f>
        <v>0.3671875</v>
      </c>
      <c r="O9" s="2">
        <f>'MSG with Gains Details'!I9/'MSG with Gains Details'!$C9</f>
        <v>0</v>
      </c>
      <c r="P9" s="2">
        <f>'MSG with Gains Details'!J9/'MSG with Gains Details'!$C9</f>
        <v>0.203125</v>
      </c>
      <c r="S9" s="21" t="s">
        <v>168</v>
      </c>
      <c r="T9" s="2">
        <f>'MSG with Gains Details'!O9/'MSG with Gains Details'!$L9</f>
        <v>0</v>
      </c>
      <c r="U9" s="2">
        <f>'MSG with Gains Details'!P9/'MSG with Gains Details'!$L9</f>
        <v>0.55555555555555558</v>
      </c>
      <c r="V9" s="2">
        <f>'MSG with Gains Details'!Q9/'MSG with Gains Details'!$L9</f>
        <v>0.2839506172839506</v>
      </c>
      <c r="W9" s="2">
        <f>'MSG with Gains Details'!R9/'MSG with Gains Details'!$L9</f>
        <v>0</v>
      </c>
      <c r="X9" s="2">
        <f>'MSG with Gains Details'!S9/'MSG with Gains Details'!$L9</f>
        <v>0.16049382716049382</v>
      </c>
      <c r="AA9" s="21" t="s">
        <v>168</v>
      </c>
      <c r="AB9" s="30">
        <f>'MSG with Gains Details'!D9</f>
        <v>478</v>
      </c>
      <c r="AC9" s="30">
        <f>'MSG with Gains Details'!B9</f>
        <v>1909</v>
      </c>
      <c r="AD9" s="2">
        <f>'MSG with Gains Details'!D9/'MSG with Gains Details'!B9</f>
        <v>0.25039287585123099</v>
      </c>
      <c r="AE9" s="30">
        <f>'MSG with Gains Details'!M9</f>
        <v>383</v>
      </c>
      <c r="AF9" s="30">
        <f>'MSG with Gains Details'!K9</f>
        <v>1701</v>
      </c>
      <c r="AG9" s="2">
        <f>'MSG with Gains Details'!M9/'MSG with Gains Details'!K9</f>
        <v>0.22516166960611406</v>
      </c>
      <c r="AK9" s="21" t="s">
        <v>168</v>
      </c>
      <c r="AL9" s="3">
        <f>'MSG with Gains Details'!F9</f>
        <v>1</v>
      </c>
      <c r="AM9" s="3">
        <f>'MSG with Gains Details'!G9</f>
        <v>54</v>
      </c>
      <c r="AN9" s="3">
        <f>'MSG with Gains Details'!H9</f>
        <v>47</v>
      </c>
      <c r="AO9" s="3">
        <f>'MSG with Gains Details'!I9</f>
        <v>0</v>
      </c>
      <c r="AP9" s="3">
        <f>'MSG with Gains Details'!J9</f>
        <v>26</v>
      </c>
      <c r="AR9" s="21" t="s">
        <v>168</v>
      </c>
      <c r="AS9" s="3">
        <f>'MSG with Gains Details'!O9</f>
        <v>0</v>
      </c>
      <c r="AT9" s="3">
        <f>'MSG with Gains Details'!P9</f>
        <v>45</v>
      </c>
      <c r="AU9" s="3">
        <f>'MSG with Gains Details'!Q9</f>
        <v>23</v>
      </c>
      <c r="AV9" s="3">
        <f>'MSG with Gains Details'!R9</f>
        <v>0</v>
      </c>
      <c r="AW9" s="3">
        <f>'MSG with Gains Details'!S9</f>
        <v>13</v>
      </c>
    </row>
    <row r="10" spans="2:49" x14ac:dyDescent="0.35">
      <c r="B10" s="18" t="s">
        <v>169</v>
      </c>
      <c r="C10" s="30">
        <f>'MSG with Gains Details'!C10</f>
        <v>259</v>
      </c>
      <c r="D10" s="30">
        <f>'MSG with Gains Details'!D10</f>
        <v>1524</v>
      </c>
      <c r="E10" s="2">
        <f>'MSG with Gains Details'!E10</f>
        <v>0.1699</v>
      </c>
      <c r="F10" s="30">
        <f>'MSG with Gains Details'!L10</f>
        <v>2134</v>
      </c>
      <c r="G10" s="30">
        <f>'MSG with Gains Details'!M10</f>
        <v>5776</v>
      </c>
      <c r="H10" s="2">
        <f>'MSG with Gains Details'!N10</f>
        <v>0.36899999999999999</v>
      </c>
      <c r="I10" s="2">
        <f t="shared" si="0"/>
        <v>1.1718658034137728</v>
      </c>
      <c r="K10" s="18" t="s">
        <v>169</v>
      </c>
      <c r="L10" s="2">
        <f>'MSG with Gains Details'!F10/'MSG with Gains Details'!$C10</f>
        <v>3.8610038610038611E-3</v>
      </c>
      <c r="M10" s="2">
        <f>'MSG with Gains Details'!G10/'MSG with Gains Details'!$C10</f>
        <v>0.54054054054054057</v>
      </c>
      <c r="N10" s="2">
        <f>'MSG with Gains Details'!H10/'MSG with Gains Details'!$C10</f>
        <v>0.39382239382239381</v>
      </c>
      <c r="O10" s="2">
        <f>'MSG with Gains Details'!I10/'MSG with Gains Details'!$C10</f>
        <v>3.8610038610038611E-3</v>
      </c>
      <c r="P10" s="2">
        <f>'MSG with Gains Details'!J10/'MSG with Gains Details'!$C10</f>
        <v>6.1776061776061778E-2</v>
      </c>
      <c r="S10" s="18" t="s">
        <v>169</v>
      </c>
      <c r="T10" s="2">
        <f>'MSG with Gains Details'!O10/'MSG with Gains Details'!$L10</f>
        <v>2.2024367385192128E-2</v>
      </c>
      <c r="U10" s="2">
        <f>'MSG with Gains Details'!P10/'MSG with Gains Details'!$L10</f>
        <v>0.61480787253983127</v>
      </c>
      <c r="V10" s="2">
        <f>'MSG with Gains Details'!Q10/'MSG with Gains Details'!$L10</f>
        <v>0.1888472352389878</v>
      </c>
      <c r="W10" s="2">
        <f>'MSG with Gains Details'!R10/'MSG with Gains Details'!$L10</f>
        <v>4.4048734770384255E-2</v>
      </c>
      <c r="X10" s="2">
        <f>'MSG with Gains Details'!S10/'MSG with Gains Details'!$L10</f>
        <v>0.17525773195876287</v>
      </c>
      <c r="AA10" s="18" t="s">
        <v>169</v>
      </c>
      <c r="AB10" s="30">
        <f>'MSG with Gains Details'!D10</f>
        <v>1524</v>
      </c>
      <c r="AC10" s="30">
        <f>'MSG with Gains Details'!B10</f>
        <v>18327</v>
      </c>
      <c r="AD10" s="2">
        <f>'MSG with Gains Details'!D10/'MSG with Gains Details'!B10</f>
        <v>8.3155999345228354E-2</v>
      </c>
      <c r="AE10" s="30">
        <f>'MSG with Gains Details'!M10</f>
        <v>5776</v>
      </c>
      <c r="AF10" s="30">
        <f>'MSG with Gains Details'!K10</f>
        <v>22521</v>
      </c>
      <c r="AG10" s="2">
        <f>'MSG with Gains Details'!M10/'MSG with Gains Details'!K10</f>
        <v>0.25647173748945429</v>
      </c>
      <c r="AK10" s="18" t="s">
        <v>169</v>
      </c>
      <c r="AL10" s="3">
        <f>'MSG with Gains Details'!F10</f>
        <v>1</v>
      </c>
      <c r="AM10" s="3">
        <f>'MSG with Gains Details'!G10</f>
        <v>140</v>
      </c>
      <c r="AN10" s="3">
        <f>'MSG with Gains Details'!H10</f>
        <v>102</v>
      </c>
      <c r="AO10" s="3">
        <f>'MSG with Gains Details'!I10</f>
        <v>1</v>
      </c>
      <c r="AP10" s="3">
        <f>'MSG with Gains Details'!J10</f>
        <v>16</v>
      </c>
      <c r="AR10" s="18" t="s">
        <v>169</v>
      </c>
      <c r="AS10" s="3">
        <f>'MSG with Gains Details'!O10</f>
        <v>47</v>
      </c>
      <c r="AT10" s="3">
        <f>'MSG with Gains Details'!P10</f>
        <v>1312</v>
      </c>
      <c r="AU10" s="3">
        <f>'MSG with Gains Details'!Q10</f>
        <v>403</v>
      </c>
      <c r="AV10" s="3">
        <f>'MSG with Gains Details'!R10</f>
        <v>94</v>
      </c>
      <c r="AW10" s="3">
        <f>'MSG with Gains Details'!S10</f>
        <v>374</v>
      </c>
    </row>
    <row r="11" spans="2:49" x14ac:dyDescent="0.35">
      <c r="B11" s="18" t="s">
        <v>19</v>
      </c>
      <c r="C11" s="30">
        <f>'MSG with Gains Details'!C11</f>
        <v>99</v>
      </c>
      <c r="D11" s="30">
        <f>'MSG with Gains Details'!D11</f>
        <v>189</v>
      </c>
      <c r="E11" s="2">
        <f>'MSG with Gains Details'!E11</f>
        <v>0.52380000000000004</v>
      </c>
      <c r="F11" s="30">
        <f>'MSG with Gains Details'!L11</f>
        <v>75</v>
      </c>
      <c r="G11" s="30">
        <f>'MSG with Gains Details'!M11</f>
        <v>137</v>
      </c>
      <c r="H11" s="2">
        <f>'MSG with Gains Details'!N11</f>
        <v>0.5474</v>
      </c>
      <c r="I11" s="2">
        <f t="shared" si="0"/>
        <v>4.5055364642993423E-2</v>
      </c>
      <c r="K11" s="18" t="s">
        <v>19</v>
      </c>
      <c r="L11" s="2">
        <f>'MSG with Gains Details'!F11/'MSG with Gains Details'!$C11</f>
        <v>0</v>
      </c>
      <c r="M11" s="2">
        <f>'MSG with Gains Details'!G11/'MSG with Gains Details'!$C11</f>
        <v>0.68686868686868685</v>
      </c>
      <c r="N11" s="2">
        <f>'MSG with Gains Details'!H11/'MSG with Gains Details'!$C11</f>
        <v>0.25252525252525254</v>
      </c>
      <c r="O11" s="2">
        <f>'MSG with Gains Details'!I11/'MSG with Gains Details'!$C11</f>
        <v>1.0101010101010102E-2</v>
      </c>
      <c r="P11" s="2">
        <f>'MSG with Gains Details'!J11/'MSG with Gains Details'!$C11</f>
        <v>7.0707070707070704E-2</v>
      </c>
      <c r="S11" s="18" t="s">
        <v>19</v>
      </c>
      <c r="T11" s="2">
        <f>'MSG with Gains Details'!O11/'MSG with Gains Details'!$L11</f>
        <v>0</v>
      </c>
      <c r="U11" s="2">
        <f>'MSG with Gains Details'!P11/'MSG with Gains Details'!$L11</f>
        <v>0.72</v>
      </c>
      <c r="V11" s="2">
        <f>'MSG with Gains Details'!Q11/'MSG with Gains Details'!$L11</f>
        <v>0.21333333333333335</v>
      </c>
      <c r="W11" s="2">
        <f>'MSG with Gains Details'!R11/'MSG with Gains Details'!$L11</f>
        <v>0</v>
      </c>
      <c r="X11" s="2">
        <f>'MSG with Gains Details'!S11/'MSG with Gains Details'!$L11</f>
        <v>0.08</v>
      </c>
      <c r="AA11" s="18" t="s">
        <v>19</v>
      </c>
      <c r="AB11" s="30">
        <f>'MSG with Gains Details'!D11</f>
        <v>189</v>
      </c>
      <c r="AC11" s="30">
        <f>'MSG with Gains Details'!B11</f>
        <v>1278</v>
      </c>
      <c r="AD11" s="2">
        <f>'MSG with Gains Details'!D11/'MSG with Gains Details'!B11</f>
        <v>0.14788732394366197</v>
      </c>
      <c r="AE11" s="30">
        <f>'MSG with Gains Details'!M11</f>
        <v>137</v>
      </c>
      <c r="AF11" s="30">
        <f>'MSG with Gains Details'!K11</f>
        <v>1199</v>
      </c>
      <c r="AG11" s="2">
        <f>'MSG with Gains Details'!M11/'MSG with Gains Details'!K11</f>
        <v>0.11426188490408674</v>
      </c>
      <c r="AK11" s="18" t="s">
        <v>19</v>
      </c>
      <c r="AL11" s="3">
        <f>'MSG with Gains Details'!F11</f>
        <v>0</v>
      </c>
      <c r="AM11" s="3">
        <f>'MSG with Gains Details'!G11</f>
        <v>68</v>
      </c>
      <c r="AN11" s="3">
        <f>'MSG with Gains Details'!H11</f>
        <v>25</v>
      </c>
      <c r="AO11" s="3">
        <f>'MSG with Gains Details'!I11</f>
        <v>1</v>
      </c>
      <c r="AP11" s="3">
        <f>'MSG with Gains Details'!J11</f>
        <v>7</v>
      </c>
      <c r="AR11" s="18" t="s">
        <v>19</v>
      </c>
      <c r="AS11" s="3">
        <f>'MSG with Gains Details'!O11</f>
        <v>0</v>
      </c>
      <c r="AT11" s="3">
        <f>'MSG with Gains Details'!P11</f>
        <v>54</v>
      </c>
      <c r="AU11" s="3">
        <f>'MSG with Gains Details'!Q11</f>
        <v>16</v>
      </c>
      <c r="AV11" s="3">
        <f>'MSG with Gains Details'!R11</f>
        <v>0</v>
      </c>
      <c r="AW11" s="3">
        <f>'MSG with Gains Details'!S11</f>
        <v>6</v>
      </c>
    </row>
    <row r="12" spans="2:49" x14ac:dyDescent="0.35">
      <c r="B12" s="18" t="s">
        <v>20</v>
      </c>
      <c r="C12" s="30">
        <f>'MSG with Gains Details'!C12</f>
        <v>645</v>
      </c>
      <c r="D12" s="30">
        <f>'MSG with Gains Details'!D12</f>
        <v>3009</v>
      </c>
      <c r="E12" s="2">
        <f>'MSG with Gains Details'!E12</f>
        <v>0.2147</v>
      </c>
      <c r="F12" s="30">
        <f>'MSG with Gains Details'!L12</f>
        <v>697</v>
      </c>
      <c r="G12" s="30">
        <f>'MSG with Gains Details'!M12</f>
        <v>2927</v>
      </c>
      <c r="H12" s="2">
        <f>'MSG with Gains Details'!N12</f>
        <v>0.23810000000000001</v>
      </c>
      <c r="I12" s="2">
        <f t="shared" si="0"/>
        <v>0.1089892873777365</v>
      </c>
      <c r="K12" s="18" t="s">
        <v>20</v>
      </c>
      <c r="L12" s="2">
        <f>'MSG with Gains Details'!F12/'MSG with Gains Details'!$C12</f>
        <v>1.5503875968992248E-3</v>
      </c>
      <c r="M12" s="2">
        <f>'MSG with Gains Details'!G12/'MSG with Gains Details'!$C12</f>
        <v>1.0852713178294573E-2</v>
      </c>
      <c r="N12" s="2">
        <f>'MSG with Gains Details'!H12/'MSG with Gains Details'!$C12</f>
        <v>0.94573643410852715</v>
      </c>
      <c r="O12" s="2">
        <f>'MSG with Gains Details'!I12/'MSG with Gains Details'!$C12</f>
        <v>3.7209302325581395E-2</v>
      </c>
      <c r="P12" s="2">
        <f>'MSG with Gains Details'!J12/'MSG with Gains Details'!$C12</f>
        <v>5.8914728682170542E-2</v>
      </c>
      <c r="S12" s="18" t="s">
        <v>20</v>
      </c>
      <c r="T12" s="2">
        <f>'MSG with Gains Details'!O12/'MSG with Gains Details'!$L12</f>
        <v>2.8694404591104736E-3</v>
      </c>
      <c r="U12" s="2">
        <f>'MSG with Gains Details'!P12/'MSG with Gains Details'!$L12</f>
        <v>1.4347202295552368E-3</v>
      </c>
      <c r="V12" s="2">
        <f>'MSG with Gains Details'!Q12/'MSG with Gains Details'!$L12</f>
        <v>0.94548063127690096</v>
      </c>
      <c r="W12" s="2">
        <f>'MSG with Gains Details'!R12/'MSG with Gains Details'!$L12</f>
        <v>3.443328550932568E-2</v>
      </c>
      <c r="X12" s="2">
        <f>'MSG with Gains Details'!S12/'MSG with Gains Details'!$L12</f>
        <v>4.0172166427546625E-2</v>
      </c>
      <c r="AA12" s="18" t="s">
        <v>20</v>
      </c>
      <c r="AB12" s="30">
        <f>'MSG with Gains Details'!D12</f>
        <v>3009</v>
      </c>
      <c r="AC12" s="30">
        <f>'MSG with Gains Details'!B12</f>
        <v>11892</v>
      </c>
      <c r="AD12" s="2">
        <f>'MSG with Gains Details'!D12/'MSG with Gains Details'!B12</f>
        <v>0.25302724520686176</v>
      </c>
      <c r="AE12" s="30">
        <f>'MSG with Gains Details'!M12</f>
        <v>2927</v>
      </c>
      <c r="AF12" s="30">
        <f>'MSG with Gains Details'!K12</f>
        <v>12475</v>
      </c>
      <c r="AG12" s="2">
        <f>'MSG with Gains Details'!M12/'MSG with Gains Details'!K12</f>
        <v>0.23462925851703406</v>
      </c>
      <c r="AK12" s="18" t="s">
        <v>20</v>
      </c>
      <c r="AL12" s="3">
        <f>'MSG with Gains Details'!F12</f>
        <v>1</v>
      </c>
      <c r="AM12" s="3">
        <f>'MSG with Gains Details'!G12</f>
        <v>7</v>
      </c>
      <c r="AN12" s="3">
        <f>'MSG with Gains Details'!H12</f>
        <v>610</v>
      </c>
      <c r="AO12" s="3">
        <f>'MSG with Gains Details'!I12</f>
        <v>24</v>
      </c>
      <c r="AP12" s="3">
        <f>'MSG with Gains Details'!J12</f>
        <v>38</v>
      </c>
      <c r="AR12" s="18" t="s">
        <v>20</v>
      </c>
      <c r="AS12" s="3">
        <f>'MSG with Gains Details'!O12</f>
        <v>2</v>
      </c>
      <c r="AT12" s="3">
        <f>'MSG with Gains Details'!P12</f>
        <v>1</v>
      </c>
      <c r="AU12" s="3">
        <f>'MSG with Gains Details'!Q12</f>
        <v>659</v>
      </c>
      <c r="AV12" s="3">
        <f>'MSG with Gains Details'!R12</f>
        <v>24</v>
      </c>
      <c r="AW12" s="3">
        <f>'MSG with Gains Details'!S12</f>
        <v>28</v>
      </c>
    </row>
    <row r="13" spans="2:49" x14ac:dyDescent="0.35">
      <c r="B13" s="53" t="s">
        <v>144</v>
      </c>
      <c r="C13" s="30">
        <f>'MSG with Gains Details'!C13</f>
        <v>744</v>
      </c>
      <c r="D13" s="30">
        <f>'MSG with Gains Details'!D13</f>
        <v>3198</v>
      </c>
      <c r="E13" s="2">
        <f>'MSG with Gains Details'!E13</f>
        <v>0.22700000000000001</v>
      </c>
      <c r="F13" s="30">
        <f>'MSG with Gains Details'!L13</f>
        <v>772</v>
      </c>
      <c r="G13" s="30">
        <f>'MSG with Gains Details'!M13</f>
        <v>3064</v>
      </c>
      <c r="H13" s="2">
        <f>'MSG with Gains Details'!N13</f>
        <v>0.252</v>
      </c>
      <c r="I13" s="2">
        <f t="shared" si="0"/>
        <v>0.11013215859030834</v>
      </c>
      <c r="K13" s="53" t="s">
        <v>144</v>
      </c>
      <c r="L13" s="2">
        <f>'MSG with Gains Details'!F13/'MSG with Gains Details'!$C13</f>
        <v>1.3440860215053765E-3</v>
      </c>
      <c r="M13" s="2">
        <f>'MSG with Gains Details'!G13/'MSG with Gains Details'!$C13</f>
        <v>0.10080645161290322</v>
      </c>
      <c r="N13" s="2">
        <f>'MSG with Gains Details'!H13/'MSG with Gains Details'!$C13</f>
        <v>0.853494623655914</v>
      </c>
      <c r="O13" s="2">
        <f>'MSG with Gains Details'!I13/'MSG with Gains Details'!$C13</f>
        <v>3.3602150537634407E-2</v>
      </c>
      <c r="P13" s="2">
        <f>'MSG with Gains Details'!J13/'MSG with Gains Details'!$C13</f>
        <v>6.0483870967741937E-2</v>
      </c>
      <c r="S13" s="53" t="s">
        <v>144</v>
      </c>
      <c r="T13" s="2">
        <f>'MSG with Gains Details'!O13/'MSG with Gains Details'!$L13</f>
        <v>2.5906735751295338E-3</v>
      </c>
      <c r="U13" s="2">
        <f>'MSG with Gains Details'!P13/'MSG with Gains Details'!$L13</f>
        <v>7.1243523316062179E-2</v>
      </c>
      <c r="V13" s="2">
        <f>'MSG with Gains Details'!Q13/'MSG with Gains Details'!$L13</f>
        <v>0.87435233160621761</v>
      </c>
      <c r="W13" s="2">
        <f>'MSG with Gains Details'!R13/'MSG with Gains Details'!$L13</f>
        <v>3.1088082901554404E-2</v>
      </c>
      <c r="X13" s="2">
        <f>'MSG with Gains Details'!S13/'MSG with Gains Details'!$L13</f>
        <v>4.4041450777202069E-2</v>
      </c>
      <c r="AA13" s="53" t="s">
        <v>144</v>
      </c>
      <c r="AB13" s="30">
        <f>'MSG with Gains Details'!D13</f>
        <v>3198</v>
      </c>
      <c r="AC13" s="30">
        <f>'MSG with Gains Details'!B13</f>
        <v>13170</v>
      </c>
      <c r="AD13" s="2">
        <f>'MSG with Gains Details'!D13/'MSG with Gains Details'!B13</f>
        <v>0.24282460136674261</v>
      </c>
      <c r="AE13" s="30">
        <f>'MSG with Gains Details'!M13</f>
        <v>3064</v>
      </c>
      <c r="AF13" s="30">
        <f>'MSG with Gains Details'!K13</f>
        <v>13674</v>
      </c>
      <c r="AG13" s="2">
        <f>'MSG with Gains Details'!M13/'MSG with Gains Details'!K13</f>
        <v>0.22407488664618985</v>
      </c>
      <c r="AK13" s="53" t="s">
        <v>144</v>
      </c>
      <c r="AL13" s="3">
        <f>'MSG with Gains Details'!F13</f>
        <v>1</v>
      </c>
      <c r="AM13" s="3">
        <f>'MSG with Gains Details'!G13</f>
        <v>75</v>
      </c>
      <c r="AN13" s="3">
        <f>'MSG with Gains Details'!H13</f>
        <v>635</v>
      </c>
      <c r="AO13" s="3">
        <f>'MSG with Gains Details'!I13</f>
        <v>25</v>
      </c>
      <c r="AP13" s="3">
        <f>'MSG with Gains Details'!J13</f>
        <v>45</v>
      </c>
      <c r="AR13" s="53" t="s">
        <v>144</v>
      </c>
      <c r="AS13" s="3">
        <f>'MSG with Gains Details'!O13</f>
        <v>2</v>
      </c>
      <c r="AT13" s="3">
        <f>'MSG with Gains Details'!P13</f>
        <v>55</v>
      </c>
      <c r="AU13" s="3">
        <f>'MSG with Gains Details'!Q13</f>
        <v>675</v>
      </c>
      <c r="AV13" s="3">
        <f>'MSG with Gains Details'!R13</f>
        <v>24</v>
      </c>
      <c r="AW13" s="3">
        <f>'MSG with Gains Details'!S13</f>
        <v>34</v>
      </c>
    </row>
    <row r="14" spans="2:49" x14ac:dyDescent="0.35">
      <c r="B14" s="18" t="s">
        <v>170</v>
      </c>
      <c r="C14" s="30">
        <f>'MSG with Gains Details'!C14</f>
        <v>85</v>
      </c>
      <c r="D14" s="30">
        <f>'MSG with Gains Details'!D14</f>
        <v>537</v>
      </c>
      <c r="E14" s="2">
        <f>'MSG with Gains Details'!E14</f>
        <v>0.1583</v>
      </c>
      <c r="F14" s="30">
        <f>'MSG with Gains Details'!L14</f>
        <v>75</v>
      </c>
      <c r="G14" s="30">
        <f>'MSG with Gains Details'!M14</f>
        <v>627</v>
      </c>
      <c r="H14" s="2">
        <f>'MSG with Gains Details'!N14</f>
        <v>0.1196</v>
      </c>
      <c r="I14" s="2">
        <f t="shared" si="0"/>
        <v>-0.24447252053063806</v>
      </c>
      <c r="K14" s="18" t="s">
        <v>170</v>
      </c>
      <c r="L14" s="2">
        <f>'MSG with Gains Details'!F14/'MSG with Gains Details'!$C14</f>
        <v>8.2352941176470587E-2</v>
      </c>
      <c r="M14" s="2">
        <f>'MSG with Gains Details'!G14/'MSG with Gains Details'!$C14</f>
        <v>8.2352941176470587E-2</v>
      </c>
      <c r="N14" s="2">
        <f>'MSG with Gains Details'!H14/'MSG with Gains Details'!$C14</f>
        <v>0.8</v>
      </c>
      <c r="O14" s="2">
        <f>'MSG with Gains Details'!I14/'MSG with Gains Details'!$C14</f>
        <v>0.17647058823529413</v>
      </c>
      <c r="P14" s="2">
        <f>'MSG with Gains Details'!J14/'MSG with Gains Details'!$C14</f>
        <v>0.23529411764705882</v>
      </c>
      <c r="S14" s="18" t="s">
        <v>170</v>
      </c>
      <c r="T14" s="2">
        <f>'MSG with Gains Details'!O14/'MSG with Gains Details'!$L14</f>
        <v>5.3333333333333337E-2</v>
      </c>
      <c r="U14" s="2">
        <f>'MSG with Gains Details'!P14/'MSG with Gains Details'!$L14</f>
        <v>0.13333333333333333</v>
      </c>
      <c r="V14" s="2">
        <f>'MSG with Gains Details'!Q14/'MSG with Gains Details'!$L14</f>
        <v>0.81333333333333335</v>
      </c>
      <c r="W14" s="2">
        <f>'MSG with Gains Details'!R14/'MSG with Gains Details'!$L14</f>
        <v>0.16</v>
      </c>
      <c r="X14" s="2">
        <f>'MSG with Gains Details'!S14/'MSG with Gains Details'!$L14</f>
        <v>0.12</v>
      </c>
      <c r="AA14" s="18" t="s">
        <v>170</v>
      </c>
      <c r="AB14" s="30">
        <f>'MSG with Gains Details'!D14</f>
        <v>537</v>
      </c>
      <c r="AC14" s="30">
        <f>'MSG with Gains Details'!B14</f>
        <v>14321</v>
      </c>
      <c r="AD14" s="2">
        <f>'MSG with Gains Details'!D14/'MSG with Gains Details'!B14</f>
        <v>3.74973814677746E-2</v>
      </c>
      <c r="AE14" s="30">
        <f>'MSG with Gains Details'!M14</f>
        <v>627</v>
      </c>
      <c r="AF14" s="30">
        <f>'MSG with Gains Details'!K14</f>
        <v>13885</v>
      </c>
      <c r="AG14" s="2">
        <f>'MSG with Gains Details'!M14/'MSG with Gains Details'!K14</f>
        <v>4.5156643860280878E-2</v>
      </c>
      <c r="AK14" s="18" t="s">
        <v>170</v>
      </c>
      <c r="AL14" s="3">
        <f>'MSG with Gains Details'!F14</f>
        <v>7</v>
      </c>
      <c r="AM14" s="3">
        <f>'MSG with Gains Details'!G14</f>
        <v>7</v>
      </c>
      <c r="AN14" s="3">
        <f>'MSG with Gains Details'!H14</f>
        <v>68</v>
      </c>
      <c r="AO14" s="3">
        <f>'MSG with Gains Details'!I14</f>
        <v>15</v>
      </c>
      <c r="AP14" s="3">
        <f>'MSG with Gains Details'!J14</f>
        <v>20</v>
      </c>
      <c r="AR14" s="18" t="s">
        <v>170</v>
      </c>
      <c r="AS14" s="3">
        <f>'MSG with Gains Details'!O14</f>
        <v>4</v>
      </c>
      <c r="AT14" s="3">
        <f>'MSG with Gains Details'!P14</f>
        <v>10</v>
      </c>
      <c r="AU14" s="3">
        <f>'MSG with Gains Details'!Q14</f>
        <v>61</v>
      </c>
      <c r="AV14" s="3">
        <f>'MSG with Gains Details'!R14</f>
        <v>12</v>
      </c>
      <c r="AW14" s="3">
        <f>'MSG with Gains Details'!S14</f>
        <v>9</v>
      </c>
    </row>
    <row r="15" spans="2:49" x14ac:dyDescent="0.35">
      <c r="B15" s="18" t="s">
        <v>171</v>
      </c>
      <c r="C15" s="30">
        <f>'MSG with Gains Details'!C15</f>
        <v>6783</v>
      </c>
      <c r="D15" s="30">
        <f>'MSG with Gains Details'!D15</f>
        <v>28426</v>
      </c>
      <c r="E15" s="2">
        <f>'MSG with Gains Details'!E15</f>
        <v>0.23899999999999999</v>
      </c>
      <c r="F15" s="30">
        <f>'MSG with Gains Details'!L15</f>
        <v>5325</v>
      </c>
      <c r="G15" s="30">
        <f>'MSG with Gains Details'!M15</f>
        <v>22480</v>
      </c>
      <c r="H15" s="2">
        <f>'MSG with Gains Details'!N15</f>
        <v>0.2369</v>
      </c>
      <c r="I15" s="2">
        <f t="shared" si="0"/>
        <v>-8.7866108786610608E-3</v>
      </c>
      <c r="K15" s="18" t="s">
        <v>171</v>
      </c>
      <c r="L15" s="2">
        <f>'MSG with Gains Details'!F15/'MSG with Gains Details'!$C15</f>
        <v>2.8011204481792717E-3</v>
      </c>
      <c r="M15" s="2">
        <f>'MSG with Gains Details'!G15/'MSG with Gains Details'!$C15</f>
        <v>0.59693351024620378</v>
      </c>
      <c r="N15" s="2">
        <f>'MSG with Gains Details'!H15/'MSG with Gains Details'!$C15</f>
        <v>0.31048208757187085</v>
      </c>
      <c r="O15" s="2">
        <f>'MSG with Gains Details'!I15/'MSG with Gains Details'!$C15</f>
        <v>8.8456435205661217E-4</v>
      </c>
      <c r="P15" s="2">
        <f>'MSG with Gains Details'!J15/'MSG with Gains Details'!$C15</f>
        <v>0.10246203744655757</v>
      </c>
      <c r="S15" s="18" t="s">
        <v>171</v>
      </c>
      <c r="T15" s="2">
        <f>'MSG with Gains Details'!O15/'MSG with Gains Details'!$L15</f>
        <v>2.8169014084507044E-3</v>
      </c>
      <c r="U15" s="2">
        <f>'MSG with Gains Details'!P15/'MSG with Gains Details'!$L15</f>
        <v>0.44018779342723002</v>
      </c>
      <c r="V15" s="2">
        <f>'MSG with Gains Details'!Q15/'MSG with Gains Details'!$L15</f>
        <v>0.44488262910798121</v>
      </c>
      <c r="W15" s="2">
        <f>'MSG with Gains Details'!R15/'MSG with Gains Details'!$L15</f>
        <v>1.5023474178403756E-3</v>
      </c>
      <c r="X15" s="2">
        <f>'MSG with Gains Details'!S15/'MSG with Gains Details'!$L15</f>
        <v>0.1168075117370892</v>
      </c>
      <c r="AA15" s="18" t="s">
        <v>171</v>
      </c>
      <c r="AB15" s="30">
        <f>'MSG with Gains Details'!D15</f>
        <v>28426</v>
      </c>
      <c r="AC15" s="30">
        <f>'MSG with Gains Details'!B15</f>
        <v>80934</v>
      </c>
      <c r="AD15" s="2">
        <f>'MSG with Gains Details'!D15/'MSG with Gains Details'!B15</f>
        <v>0.35122445449378503</v>
      </c>
      <c r="AE15" s="30">
        <f>'MSG with Gains Details'!M15</f>
        <v>22480</v>
      </c>
      <c r="AF15" s="30">
        <f>'MSG with Gains Details'!K15</f>
        <v>74827</v>
      </c>
      <c r="AG15" s="2">
        <f>'MSG with Gains Details'!M15/'MSG with Gains Details'!K15</f>
        <v>0.30042631670386361</v>
      </c>
      <c r="AK15" s="18" t="s">
        <v>171</v>
      </c>
      <c r="AL15" s="3">
        <f>'MSG with Gains Details'!F15</f>
        <v>19</v>
      </c>
      <c r="AM15" s="3">
        <f>'MSG with Gains Details'!G15</f>
        <v>4049</v>
      </c>
      <c r="AN15" s="3">
        <f>'MSG with Gains Details'!H15</f>
        <v>2106</v>
      </c>
      <c r="AO15" s="3">
        <f>'MSG with Gains Details'!I15</f>
        <v>6</v>
      </c>
      <c r="AP15" s="3">
        <f>'MSG with Gains Details'!J15</f>
        <v>695</v>
      </c>
      <c r="AR15" s="18" t="s">
        <v>171</v>
      </c>
      <c r="AS15" s="3">
        <f>'MSG with Gains Details'!O15</f>
        <v>15</v>
      </c>
      <c r="AT15" s="3">
        <f>'MSG with Gains Details'!P15</f>
        <v>2344</v>
      </c>
      <c r="AU15" s="3">
        <f>'MSG with Gains Details'!Q15</f>
        <v>2369</v>
      </c>
      <c r="AV15" s="3">
        <f>'MSG with Gains Details'!R15</f>
        <v>8</v>
      </c>
      <c r="AW15" s="3">
        <f>'MSG with Gains Details'!S15</f>
        <v>622</v>
      </c>
    </row>
    <row r="16" spans="2:49" x14ac:dyDescent="0.35">
      <c r="B16" s="18" t="s">
        <v>172</v>
      </c>
      <c r="C16" s="30">
        <f>'MSG with Gains Details'!C16</f>
        <v>557</v>
      </c>
      <c r="D16" s="30">
        <f>'MSG with Gains Details'!D16</f>
        <v>4050</v>
      </c>
      <c r="E16" s="2">
        <f>'MSG with Gains Details'!E16</f>
        <v>0.13500000000000001</v>
      </c>
      <c r="F16" s="30">
        <f>'MSG with Gains Details'!L16</f>
        <v>448</v>
      </c>
      <c r="G16" s="30">
        <f>'MSG with Gains Details'!M16</f>
        <v>2107</v>
      </c>
      <c r="H16" s="2">
        <f>'MSG with Gains Details'!N16</f>
        <v>0.21260000000000001</v>
      </c>
      <c r="I16" s="2">
        <f t="shared" si="0"/>
        <v>0.57481481481481489</v>
      </c>
      <c r="K16" s="18" t="s">
        <v>172</v>
      </c>
      <c r="L16" s="2">
        <f>'MSG with Gains Details'!F16/'MSG with Gains Details'!$C16</f>
        <v>1.4362657091561939E-2</v>
      </c>
      <c r="M16" s="2">
        <f>'MSG with Gains Details'!G16/'MSG with Gains Details'!$C16</f>
        <v>0.58527827648114905</v>
      </c>
      <c r="N16" s="2">
        <f>'MSG with Gains Details'!H16/'MSG with Gains Details'!$C16</f>
        <v>0.29084380610412924</v>
      </c>
      <c r="O16" s="2">
        <f>'MSG with Gains Details'!I16/'MSG with Gains Details'!$C16</f>
        <v>0</v>
      </c>
      <c r="P16" s="2">
        <f>'MSG with Gains Details'!J16/'MSG with Gains Details'!$C16</f>
        <v>0.118491921005386</v>
      </c>
      <c r="S16" s="18" t="s">
        <v>172</v>
      </c>
      <c r="T16" s="2">
        <f>'MSG with Gains Details'!O16/'MSG with Gains Details'!$L16</f>
        <v>1.7857142857142856E-2</v>
      </c>
      <c r="U16" s="2">
        <f>'MSG with Gains Details'!P16/'MSG with Gains Details'!$L16</f>
        <v>0.59375</v>
      </c>
      <c r="V16" s="2">
        <f>'MSG with Gains Details'!Q16/'MSG with Gains Details'!$L16</f>
        <v>0.3013392857142857</v>
      </c>
      <c r="W16" s="2">
        <f>'MSG with Gains Details'!R16/'MSG with Gains Details'!$L16</f>
        <v>0</v>
      </c>
      <c r="X16" s="2">
        <f>'MSG with Gains Details'!S16/'MSG with Gains Details'!$L16</f>
        <v>8.9285714285714288E-2</v>
      </c>
      <c r="AA16" s="18" t="s">
        <v>172</v>
      </c>
      <c r="AB16" s="30">
        <f>'MSG with Gains Details'!D16</f>
        <v>4050</v>
      </c>
      <c r="AC16" s="30">
        <f>'MSG with Gains Details'!B16</f>
        <v>8879</v>
      </c>
      <c r="AD16" s="2">
        <f>'MSG with Gains Details'!D16/'MSG with Gains Details'!B16</f>
        <v>0.45613244734767427</v>
      </c>
      <c r="AE16" s="30">
        <f>'MSG with Gains Details'!M16</f>
        <v>2107</v>
      </c>
      <c r="AF16" s="30">
        <f>'MSG with Gains Details'!K16</f>
        <v>9146</v>
      </c>
      <c r="AG16" s="2">
        <f>'MSG with Gains Details'!M16/'MSG with Gains Details'!K16</f>
        <v>0.23037393396020117</v>
      </c>
      <c r="AK16" s="18" t="s">
        <v>172</v>
      </c>
      <c r="AL16" s="3">
        <f>'MSG with Gains Details'!F16</f>
        <v>8</v>
      </c>
      <c r="AM16" s="3">
        <f>'MSG with Gains Details'!G16</f>
        <v>326</v>
      </c>
      <c r="AN16" s="3">
        <f>'MSG with Gains Details'!H16</f>
        <v>162</v>
      </c>
      <c r="AO16" s="3">
        <f>'MSG with Gains Details'!I16</f>
        <v>0</v>
      </c>
      <c r="AP16" s="3">
        <f>'MSG with Gains Details'!J16</f>
        <v>66</v>
      </c>
      <c r="AR16" s="18" t="s">
        <v>172</v>
      </c>
      <c r="AS16" s="3">
        <f>'MSG with Gains Details'!O16</f>
        <v>8</v>
      </c>
      <c r="AT16" s="3">
        <f>'MSG with Gains Details'!P16</f>
        <v>266</v>
      </c>
      <c r="AU16" s="3">
        <f>'MSG with Gains Details'!Q16</f>
        <v>135</v>
      </c>
      <c r="AV16" s="3">
        <f>'MSG with Gains Details'!R16</f>
        <v>0</v>
      </c>
      <c r="AW16" s="3">
        <f>'MSG with Gains Details'!S16</f>
        <v>40</v>
      </c>
    </row>
    <row r="17" spans="2:49" x14ac:dyDescent="0.35">
      <c r="B17" s="18" t="s">
        <v>24</v>
      </c>
      <c r="C17" s="30">
        <f>'MSG with Gains Details'!C17</f>
        <v>53</v>
      </c>
      <c r="D17" s="30">
        <f>'MSG with Gains Details'!D17</f>
        <v>78</v>
      </c>
      <c r="E17" s="2">
        <f>'MSG with Gains Details'!E17</f>
        <v>0.67949999999999999</v>
      </c>
      <c r="F17" s="30">
        <f>'MSG with Gains Details'!L17</f>
        <v>44</v>
      </c>
      <c r="G17" s="30">
        <f>'MSG with Gains Details'!M17</f>
        <v>88</v>
      </c>
      <c r="H17" s="2">
        <f>'MSG with Gains Details'!N17</f>
        <v>0.5</v>
      </c>
      <c r="I17" s="2">
        <f t="shared" si="0"/>
        <v>-0.26416482707873434</v>
      </c>
      <c r="K17" s="18" t="s">
        <v>24</v>
      </c>
      <c r="L17" s="2">
        <f>'MSG with Gains Details'!F17/'MSG with Gains Details'!$C17</f>
        <v>0.20754716981132076</v>
      </c>
      <c r="M17" s="2">
        <f>'MSG with Gains Details'!G17/'MSG with Gains Details'!$C17</f>
        <v>0</v>
      </c>
      <c r="N17" s="2">
        <f>'MSG with Gains Details'!H17/'MSG with Gains Details'!$C17</f>
        <v>0.98113207547169812</v>
      </c>
      <c r="O17" s="2">
        <f>'MSG with Gains Details'!I17/'MSG with Gains Details'!$C17</f>
        <v>0</v>
      </c>
      <c r="P17" s="2">
        <f>'MSG with Gains Details'!J17/'MSG with Gains Details'!$C17</f>
        <v>0.20754716981132076</v>
      </c>
      <c r="S17" s="18" t="s">
        <v>24</v>
      </c>
      <c r="T17" s="2">
        <f>'MSG with Gains Details'!O17/'MSG with Gains Details'!$L17</f>
        <v>0</v>
      </c>
      <c r="U17" s="2">
        <f>'MSG with Gains Details'!P17/'MSG with Gains Details'!$L17</f>
        <v>0</v>
      </c>
      <c r="V17" s="2">
        <f>'MSG with Gains Details'!Q17/'MSG with Gains Details'!$L17</f>
        <v>1</v>
      </c>
      <c r="W17" s="2">
        <f>'MSG with Gains Details'!R17/'MSG with Gains Details'!$L17</f>
        <v>0</v>
      </c>
      <c r="X17" s="2">
        <f>'MSG with Gains Details'!S17/'MSG with Gains Details'!$L17</f>
        <v>0</v>
      </c>
      <c r="AA17" s="18" t="s">
        <v>24</v>
      </c>
      <c r="AB17" s="30">
        <f>'MSG with Gains Details'!D17</f>
        <v>78</v>
      </c>
      <c r="AC17" s="30">
        <f>'MSG with Gains Details'!B17</f>
        <v>852</v>
      </c>
      <c r="AD17" s="2">
        <f>'MSG with Gains Details'!D17/'MSG with Gains Details'!B17</f>
        <v>9.154929577464789E-2</v>
      </c>
      <c r="AE17" s="30">
        <f>'MSG with Gains Details'!M17</f>
        <v>88</v>
      </c>
      <c r="AF17" s="30">
        <f>'MSG with Gains Details'!K17</f>
        <v>776</v>
      </c>
      <c r="AG17" s="2">
        <f>'MSG with Gains Details'!M17/'MSG with Gains Details'!K17</f>
        <v>0.1134020618556701</v>
      </c>
      <c r="AK17" s="18" t="s">
        <v>24</v>
      </c>
      <c r="AL17" s="3">
        <f>'MSG with Gains Details'!F17</f>
        <v>11</v>
      </c>
      <c r="AM17" s="3">
        <f>'MSG with Gains Details'!G17</f>
        <v>0</v>
      </c>
      <c r="AN17" s="3">
        <f>'MSG with Gains Details'!H17</f>
        <v>52</v>
      </c>
      <c r="AO17" s="3">
        <f>'MSG with Gains Details'!I17</f>
        <v>0</v>
      </c>
      <c r="AP17" s="3">
        <f>'MSG with Gains Details'!J17</f>
        <v>11</v>
      </c>
      <c r="AR17" s="18" t="s">
        <v>24</v>
      </c>
      <c r="AS17" s="3">
        <f>'MSG with Gains Details'!O17</f>
        <v>0</v>
      </c>
      <c r="AT17" s="3">
        <f>'MSG with Gains Details'!P17</f>
        <v>0</v>
      </c>
      <c r="AU17" s="3">
        <f>'MSG with Gains Details'!Q17</f>
        <v>44</v>
      </c>
      <c r="AV17" s="3">
        <f>'MSG with Gains Details'!R17</f>
        <v>0</v>
      </c>
      <c r="AW17" s="3">
        <f>'MSG with Gains Details'!S17</f>
        <v>0</v>
      </c>
    </row>
    <row r="18" spans="2:49" x14ac:dyDescent="0.35">
      <c r="B18" s="18" t="s">
        <v>25</v>
      </c>
      <c r="C18" s="30">
        <f>'MSG with Gains Details'!C18</f>
        <v>137</v>
      </c>
      <c r="D18" s="30">
        <f>'MSG with Gains Details'!D18</f>
        <v>316</v>
      </c>
      <c r="E18" s="2">
        <f>'MSG with Gains Details'!E18</f>
        <v>0.4304</v>
      </c>
      <c r="F18" s="30">
        <f>'MSG with Gains Details'!L18</f>
        <v>114</v>
      </c>
      <c r="G18" s="30">
        <f>'MSG with Gains Details'!M18</f>
        <v>385</v>
      </c>
      <c r="H18" s="2">
        <f>'MSG with Gains Details'!N18</f>
        <v>0.29609999999999997</v>
      </c>
      <c r="I18" s="2">
        <f t="shared" si="0"/>
        <v>-0.31203531598513012</v>
      </c>
      <c r="K18" s="18" t="s">
        <v>25</v>
      </c>
      <c r="L18" s="2">
        <f>'MSG with Gains Details'!F18/'MSG with Gains Details'!$C18</f>
        <v>2.1897810218978103E-2</v>
      </c>
      <c r="M18" s="2">
        <f>'MSG with Gains Details'!G18/'MSG with Gains Details'!$C18</f>
        <v>2.9197080291970802E-2</v>
      </c>
      <c r="N18" s="2">
        <f>'MSG with Gains Details'!H18/'MSG with Gains Details'!$C18</f>
        <v>0.58394160583941601</v>
      </c>
      <c r="O18" s="2">
        <f>'MSG with Gains Details'!I18/'MSG with Gains Details'!$C18</f>
        <v>0.23357664233576642</v>
      </c>
      <c r="P18" s="2">
        <f>'MSG with Gains Details'!J18/'MSG with Gains Details'!$C18</f>
        <v>0.21167883211678831</v>
      </c>
      <c r="S18" s="18" t="s">
        <v>25</v>
      </c>
      <c r="T18" s="2">
        <f>'MSG with Gains Details'!O18/'MSG with Gains Details'!$L18</f>
        <v>0</v>
      </c>
      <c r="U18" s="2">
        <f>'MSG with Gains Details'!P18/'MSG with Gains Details'!$L18</f>
        <v>5.2631578947368418E-2</v>
      </c>
      <c r="V18" s="2">
        <f>'MSG with Gains Details'!Q18/'MSG with Gains Details'!$L18</f>
        <v>0.52631578947368418</v>
      </c>
      <c r="W18" s="2">
        <f>'MSG with Gains Details'!R18/'MSG with Gains Details'!$L18</f>
        <v>0.42105263157894735</v>
      </c>
      <c r="X18" s="2">
        <f>'MSG with Gains Details'!S18/'MSG with Gains Details'!$L18</f>
        <v>0.14912280701754385</v>
      </c>
      <c r="AA18" s="18" t="s">
        <v>25</v>
      </c>
      <c r="AB18" s="30">
        <f>'MSG with Gains Details'!D18</f>
        <v>316</v>
      </c>
      <c r="AC18" s="30">
        <f>'MSG with Gains Details'!B18</f>
        <v>5321</v>
      </c>
      <c r="AD18" s="2">
        <f>'MSG with Gains Details'!D18/'MSG with Gains Details'!B18</f>
        <v>5.9387333208043604E-2</v>
      </c>
      <c r="AE18" s="30">
        <f>'MSG with Gains Details'!M18</f>
        <v>385</v>
      </c>
      <c r="AF18" s="30">
        <f>'MSG with Gains Details'!K18</f>
        <v>4732</v>
      </c>
      <c r="AG18" s="2">
        <f>'MSG with Gains Details'!M18/'MSG with Gains Details'!K18</f>
        <v>8.1360946745562129E-2</v>
      </c>
      <c r="AK18" s="18" t="s">
        <v>25</v>
      </c>
      <c r="AL18" s="3">
        <f>'MSG with Gains Details'!F18</f>
        <v>3</v>
      </c>
      <c r="AM18" s="3">
        <f>'MSG with Gains Details'!G18</f>
        <v>4</v>
      </c>
      <c r="AN18" s="3">
        <f>'MSG with Gains Details'!H18</f>
        <v>80</v>
      </c>
      <c r="AO18" s="3">
        <f>'MSG with Gains Details'!I18</f>
        <v>32</v>
      </c>
      <c r="AP18" s="3">
        <f>'MSG with Gains Details'!J18</f>
        <v>29</v>
      </c>
      <c r="AR18" s="18" t="s">
        <v>25</v>
      </c>
      <c r="AS18" s="3">
        <f>'MSG with Gains Details'!O18</f>
        <v>0</v>
      </c>
      <c r="AT18" s="3">
        <f>'MSG with Gains Details'!P18</f>
        <v>6</v>
      </c>
      <c r="AU18" s="3">
        <f>'MSG with Gains Details'!Q18</f>
        <v>60</v>
      </c>
      <c r="AV18" s="3">
        <f>'MSG with Gains Details'!R18</f>
        <v>48</v>
      </c>
      <c r="AW18" s="3">
        <f>'MSG with Gains Details'!S18</f>
        <v>17</v>
      </c>
    </row>
    <row r="19" spans="2:49" x14ac:dyDescent="0.35">
      <c r="B19" s="53" t="s">
        <v>145</v>
      </c>
      <c r="C19" s="30">
        <f>'MSG with Gains Details'!C19</f>
        <v>190</v>
      </c>
      <c r="D19" s="30">
        <f>'MSG with Gains Details'!D19</f>
        <v>395</v>
      </c>
      <c r="E19" s="2">
        <f>'MSG with Gains Details'!E19</f>
        <v>0.48099999999999998</v>
      </c>
      <c r="F19" s="30">
        <f>'MSG with Gains Details'!L19</f>
        <v>158</v>
      </c>
      <c r="G19" s="30">
        <f>'MSG with Gains Details'!M19</f>
        <v>473</v>
      </c>
      <c r="H19" s="2">
        <f>'MSG with Gains Details'!N19</f>
        <v>0.33399999999999996</v>
      </c>
      <c r="I19" s="2">
        <f t="shared" si="0"/>
        <v>-0.30561330561330569</v>
      </c>
      <c r="K19" s="53" t="s">
        <v>145</v>
      </c>
      <c r="L19" s="2">
        <f>'MSG with Gains Details'!F19/'MSG with Gains Details'!$C19</f>
        <v>7.3684210526315783E-2</v>
      </c>
      <c r="M19" s="2">
        <f>'MSG with Gains Details'!G19/'MSG with Gains Details'!$C19</f>
        <v>2.1052631578947368E-2</v>
      </c>
      <c r="N19" s="2">
        <f>'MSG with Gains Details'!H19/'MSG with Gains Details'!$C19</f>
        <v>0.69473684210526321</v>
      </c>
      <c r="O19" s="2">
        <f>'MSG with Gains Details'!I19/'MSG with Gains Details'!$C19</f>
        <v>0.16842105263157894</v>
      </c>
      <c r="P19" s="2">
        <f>'MSG with Gains Details'!J19/'MSG with Gains Details'!$C19</f>
        <v>0.21052631578947367</v>
      </c>
      <c r="S19" s="53" t="s">
        <v>145</v>
      </c>
      <c r="T19" s="2">
        <f>'MSG with Gains Details'!O19/'MSG with Gains Details'!$L19</f>
        <v>0</v>
      </c>
      <c r="U19" s="2">
        <f>'MSG with Gains Details'!P19/'MSG with Gains Details'!$L19</f>
        <v>3.7974683544303799E-2</v>
      </c>
      <c r="V19" s="2">
        <f>'MSG with Gains Details'!Q19/'MSG with Gains Details'!$L19</f>
        <v>0.65822784810126578</v>
      </c>
      <c r="W19" s="2">
        <f>'MSG with Gains Details'!R19/'MSG with Gains Details'!$L19</f>
        <v>0.30379746835443039</v>
      </c>
      <c r="X19" s="2">
        <f>'MSG with Gains Details'!S19/'MSG with Gains Details'!$L19</f>
        <v>0.10759493670886076</v>
      </c>
      <c r="AA19" s="53" t="s">
        <v>145</v>
      </c>
      <c r="AB19" s="30">
        <f>'MSG with Gains Details'!D19</f>
        <v>395</v>
      </c>
      <c r="AC19" s="30">
        <f>'MSG with Gains Details'!B19</f>
        <v>6173</v>
      </c>
      <c r="AD19" s="2">
        <f>'MSG with Gains Details'!D19/'MSG with Gains Details'!B19</f>
        <v>6.3988336303256121E-2</v>
      </c>
      <c r="AE19" s="30">
        <f>'MSG with Gains Details'!M19</f>
        <v>473</v>
      </c>
      <c r="AF19" s="30">
        <f>'MSG with Gains Details'!K19</f>
        <v>5508</v>
      </c>
      <c r="AG19" s="2">
        <f>'MSG with Gains Details'!M19/'MSG with Gains Details'!K19</f>
        <v>8.5875090777051563E-2</v>
      </c>
      <c r="AK19" s="53" t="s">
        <v>145</v>
      </c>
      <c r="AL19" s="3">
        <f>'MSG with Gains Details'!F19</f>
        <v>14</v>
      </c>
      <c r="AM19" s="3">
        <f>'MSG with Gains Details'!G19</f>
        <v>4</v>
      </c>
      <c r="AN19" s="3">
        <f>'MSG with Gains Details'!H19</f>
        <v>132</v>
      </c>
      <c r="AO19" s="3">
        <f>'MSG with Gains Details'!I19</f>
        <v>32</v>
      </c>
      <c r="AP19" s="3">
        <f>'MSG with Gains Details'!J19</f>
        <v>40</v>
      </c>
      <c r="AR19" s="53" t="s">
        <v>145</v>
      </c>
      <c r="AS19" s="3">
        <f>'MSG with Gains Details'!O19</f>
        <v>0</v>
      </c>
      <c r="AT19" s="3">
        <f>'MSG with Gains Details'!P19</f>
        <v>6</v>
      </c>
      <c r="AU19" s="3">
        <f>'MSG with Gains Details'!Q19</f>
        <v>104</v>
      </c>
      <c r="AV19" s="3">
        <f>'MSG with Gains Details'!R19</f>
        <v>48</v>
      </c>
      <c r="AW19" s="3">
        <f>'MSG with Gains Details'!S19</f>
        <v>17</v>
      </c>
    </row>
    <row r="20" spans="2:49" x14ac:dyDescent="0.35">
      <c r="B20" s="18" t="s">
        <v>173</v>
      </c>
      <c r="C20" s="30">
        <f>'MSG with Gains Details'!C20</f>
        <v>27</v>
      </c>
      <c r="D20" s="30">
        <f>'MSG with Gains Details'!D20</f>
        <v>137</v>
      </c>
      <c r="E20" s="2">
        <f>'MSG with Gains Details'!E20</f>
        <v>0.1971</v>
      </c>
      <c r="F20" s="30">
        <f>'MSG with Gains Details'!L20</f>
        <v>22</v>
      </c>
      <c r="G20" s="30">
        <f>'MSG with Gains Details'!M20</f>
        <v>159</v>
      </c>
      <c r="H20" s="2">
        <f>'MSG with Gains Details'!N20</f>
        <v>0.1384</v>
      </c>
      <c r="I20" s="2">
        <f t="shared" si="0"/>
        <v>-0.29781836631151704</v>
      </c>
      <c r="K20" s="18" t="s">
        <v>173</v>
      </c>
      <c r="L20" s="2">
        <f>'MSG with Gains Details'!F20/'MSG with Gains Details'!$C20</f>
        <v>0</v>
      </c>
      <c r="M20" s="2">
        <f>'MSG with Gains Details'!G20/'MSG with Gains Details'!$C20</f>
        <v>0</v>
      </c>
      <c r="N20" s="2">
        <f>'MSG with Gains Details'!H20/'MSG with Gains Details'!$C20</f>
        <v>0.85185185185185186</v>
      </c>
      <c r="O20" s="2">
        <f>'MSG with Gains Details'!I20/'MSG with Gains Details'!$C20</f>
        <v>0.1111111111111111</v>
      </c>
      <c r="P20" s="2">
        <f>'MSG with Gains Details'!J20/'MSG with Gains Details'!$C20</f>
        <v>7.407407407407407E-2</v>
      </c>
      <c r="S20" s="18" t="s">
        <v>173</v>
      </c>
      <c r="T20" s="2">
        <f>'MSG with Gains Details'!O20/'MSG with Gains Details'!$L20</f>
        <v>0</v>
      </c>
      <c r="U20" s="2">
        <f>'MSG with Gains Details'!P20/'MSG with Gains Details'!$L20</f>
        <v>0</v>
      </c>
      <c r="V20" s="2">
        <f>'MSG with Gains Details'!Q20/'MSG with Gains Details'!$L20</f>
        <v>1</v>
      </c>
      <c r="W20" s="2">
        <f>'MSG with Gains Details'!R20/'MSG with Gains Details'!$L20</f>
        <v>0</v>
      </c>
      <c r="X20" s="2">
        <f>'MSG with Gains Details'!S20/'MSG with Gains Details'!$L20</f>
        <v>0</v>
      </c>
      <c r="AA20" s="18" t="s">
        <v>173</v>
      </c>
      <c r="AB20" s="30">
        <f>'MSG with Gains Details'!D20</f>
        <v>137</v>
      </c>
      <c r="AC20" s="30">
        <f>'MSG with Gains Details'!B20</f>
        <v>5143</v>
      </c>
      <c r="AD20" s="2">
        <f>'MSG with Gains Details'!D20/'MSG with Gains Details'!B20</f>
        <v>2.6638148940307214E-2</v>
      </c>
      <c r="AE20" s="30">
        <f>'MSG with Gains Details'!M20</f>
        <v>159</v>
      </c>
      <c r="AF20" s="30">
        <f>'MSG with Gains Details'!K20</f>
        <v>4823</v>
      </c>
      <c r="AG20" s="2">
        <f>'MSG with Gains Details'!M20/'MSG with Gains Details'!K20</f>
        <v>3.2967032967032968E-2</v>
      </c>
      <c r="AK20" s="18" t="s">
        <v>173</v>
      </c>
      <c r="AL20" s="3">
        <f>'MSG with Gains Details'!F20</f>
        <v>0</v>
      </c>
      <c r="AM20" s="3">
        <f>'MSG with Gains Details'!G20</f>
        <v>0</v>
      </c>
      <c r="AN20" s="3">
        <f>'MSG with Gains Details'!H20</f>
        <v>23</v>
      </c>
      <c r="AO20" s="3">
        <f>'MSG with Gains Details'!I20</f>
        <v>3</v>
      </c>
      <c r="AP20" s="3">
        <f>'MSG with Gains Details'!J20</f>
        <v>2</v>
      </c>
      <c r="AR20" s="18" t="s">
        <v>173</v>
      </c>
      <c r="AS20" s="3">
        <f>'MSG with Gains Details'!O20</f>
        <v>0</v>
      </c>
      <c r="AT20" s="3">
        <f>'MSG with Gains Details'!P20</f>
        <v>0</v>
      </c>
      <c r="AU20" s="3">
        <f>'MSG with Gains Details'!Q20</f>
        <v>22</v>
      </c>
      <c r="AV20" s="3">
        <f>'MSG with Gains Details'!R20</f>
        <v>0</v>
      </c>
      <c r="AW20" s="3">
        <f>'MSG with Gains Details'!S20</f>
        <v>0</v>
      </c>
    </row>
    <row r="21" spans="2:49" x14ac:dyDescent="0.35">
      <c r="B21" s="18" t="s">
        <v>27</v>
      </c>
      <c r="C21" s="30">
        <f>'MSG with Gains Details'!C21</f>
        <v>0</v>
      </c>
      <c r="D21" s="30">
        <f>'MSG with Gains Details'!D21</f>
        <v>0</v>
      </c>
      <c r="E21" s="2">
        <f>'MSG with Gains Details'!E21</f>
        <v>0</v>
      </c>
      <c r="F21" s="30">
        <f>'MSG with Gains Details'!L21</f>
        <v>1</v>
      </c>
      <c r="G21" s="30">
        <f>'MSG with Gains Details'!M21</f>
        <v>5</v>
      </c>
      <c r="H21" s="2">
        <f>'MSG with Gains Details'!N21</f>
        <v>0.2</v>
      </c>
      <c r="I21" s="2" t="e">
        <f t="shared" si="0"/>
        <v>#DIV/0!</v>
      </c>
      <c r="K21" s="18" t="s">
        <v>27</v>
      </c>
      <c r="L21" s="2" t="e">
        <f>'MSG with Gains Details'!F21/'MSG with Gains Details'!$C21</f>
        <v>#DIV/0!</v>
      </c>
      <c r="M21" s="2" t="e">
        <f>'MSG with Gains Details'!G21/'MSG with Gains Details'!$C21</f>
        <v>#DIV/0!</v>
      </c>
      <c r="N21" s="2" t="e">
        <f>'MSG with Gains Details'!H21/'MSG with Gains Details'!$C21</f>
        <v>#DIV/0!</v>
      </c>
      <c r="O21" s="2" t="e">
        <f>'MSG with Gains Details'!I21/'MSG with Gains Details'!$C21</f>
        <v>#DIV/0!</v>
      </c>
      <c r="P21" s="2" t="e">
        <f>'MSG with Gains Details'!J21/'MSG with Gains Details'!$C21</f>
        <v>#DIV/0!</v>
      </c>
      <c r="S21" s="18" t="s">
        <v>27</v>
      </c>
      <c r="T21" s="2">
        <f>'MSG with Gains Details'!O21/'MSG with Gains Details'!$L21</f>
        <v>0</v>
      </c>
      <c r="U21" s="2">
        <f>'MSG with Gains Details'!P21/'MSG with Gains Details'!$L21</f>
        <v>1</v>
      </c>
      <c r="V21" s="2">
        <f>'MSG with Gains Details'!Q21/'MSG with Gains Details'!$L21</f>
        <v>0</v>
      </c>
      <c r="W21" s="2">
        <f>'MSG with Gains Details'!R21/'MSG with Gains Details'!$L21</f>
        <v>0</v>
      </c>
      <c r="X21" s="2">
        <f>'MSG with Gains Details'!S21/'MSG with Gains Details'!$L21</f>
        <v>0</v>
      </c>
      <c r="AA21" s="18" t="s">
        <v>27</v>
      </c>
      <c r="AB21" s="30">
        <f>'MSG with Gains Details'!D21</f>
        <v>0</v>
      </c>
      <c r="AC21" s="30">
        <f>'MSG with Gains Details'!B21</f>
        <v>135</v>
      </c>
      <c r="AD21" s="2">
        <f>'MSG with Gains Details'!D21/'MSG with Gains Details'!B21</f>
        <v>0</v>
      </c>
      <c r="AE21" s="30">
        <f>'MSG with Gains Details'!M21</f>
        <v>5</v>
      </c>
      <c r="AF21" s="30">
        <f>'MSG with Gains Details'!K21</f>
        <v>196</v>
      </c>
      <c r="AG21" s="2">
        <f>'MSG with Gains Details'!M21/'MSG with Gains Details'!K21</f>
        <v>2.5510204081632654E-2</v>
      </c>
      <c r="AK21" s="18" t="s">
        <v>27</v>
      </c>
      <c r="AL21" s="3">
        <f>'MSG with Gains Details'!F21</f>
        <v>0</v>
      </c>
      <c r="AM21" s="3">
        <f>'MSG with Gains Details'!G21</f>
        <v>0</v>
      </c>
      <c r="AN21" s="3">
        <f>'MSG with Gains Details'!H21</f>
        <v>0</v>
      </c>
      <c r="AO21" s="3">
        <f>'MSG with Gains Details'!I21</f>
        <v>0</v>
      </c>
      <c r="AP21" s="3">
        <f>'MSG with Gains Details'!J21</f>
        <v>0</v>
      </c>
      <c r="AR21" s="18" t="s">
        <v>27</v>
      </c>
      <c r="AS21" s="3">
        <f>'MSG with Gains Details'!O21</f>
        <v>0</v>
      </c>
      <c r="AT21" s="3">
        <f>'MSG with Gains Details'!P21</f>
        <v>1</v>
      </c>
      <c r="AU21" s="3">
        <f>'MSG with Gains Details'!Q21</f>
        <v>0</v>
      </c>
      <c r="AV21" s="3">
        <f>'MSG with Gains Details'!R21</f>
        <v>0</v>
      </c>
      <c r="AW21" s="3">
        <f>'MSG with Gains Details'!S21</f>
        <v>0</v>
      </c>
    </row>
    <row r="22" spans="2:49" x14ac:dyDescent="0.35">
      <c r="B22" s="18" t="s">
        <v>28</v>
      </c>
      <c r="C22" s="30">
        <f>'MSG with Gains Details'!C22</f>
        <v>223</v>
      </c>
      <c r="D22" s="30">
        <f>'MSG with Gains Details'!D22</f>
        <v>1601</v>
      </c>
      <c r="E22" s="2">
        <f>'MSG with Gains Details'!E22</f>
        <v>0.1424</v>
      </c>
      <c r="F22" s="30">
        <f>'MSG with Gains Details'!L22</f>
        <v>207</v>
      </c>
      <c r="G22" s="30">
        <f>'MSG with Gains Details'!M22</f>
        <v>1367</v>
      </c>
      <c r="H22" s="2">
        <f>'MSG with Gains Details'!N22</f>
        <v>0.15140000000000001</v>
      </c>
      <c r="I22" s="2">
        <f t="shared" si="0"/>
        <v>6.3202247191011196E-2</v>
      </c>
      <c r="K22" s="18" t="s">
        <v>28</v>
      </c>
      <c r="L22" s="2">
        <f>'MSG with Gains Details'!F22/'MSG with Gains Details'!$C22</f>
        <v>4.4843049327354259E-3</v>
      </c>
      <c r="M22" s="2">
        <f>'MSG with Gains Details'!G22/'MSG with Gains Details'!$C22</f>
        <v>0.42152466367713004</v>
      </c>
      <c r="N22" s="2">
        <f>'MSG with Gains Details'!H22/'MSG with Gains Details'!$C22</f>
        <v>0.26905829596412556</v>
      </c>
      <c r="O22" s="2">
        <f>'MSG with Gains Details'!I22/'MSG with Gains Details'!$C22</f>
        <v>0</v>
      </c>
      <c r="P22" s="2">
        <f>'MSG with Gains Details'!J22/'MSG with Gains Details'!$C22</f>
        <v>0.30493273542600896</v>
      </c>
      <c r="S22" s="18" t="s">
        <v>28</v>
      </c>
      <c r="T22" s="2">
        <f>'MSG with Gains Details'!O22/'MSG with Gains Details'!$L22</f>
        <v>9.6618357487922701E-3</v>
      </c>
      <c r="U22" s="2">
        <f>'MSG with Gains Details'!P22/'MSG with Gains Details'!$L22</f>
        <v>0.40096618357487923</v>
      </c>
      <c r="V22" s="2">
        <f>'MSG with Gains Details'!Q22/'MSG with Gains Details'!$L22</f>
        <v>0.40579710144927539</v>
      </c>
      <c r="W22" s="2">
        <f>'MSG with Gains Details'!R22/'MSG with Gains Details'!$L22</f>
        <v>0</v>
      </c>
      <c r="X22" s="2">
        <f>'MSG with Gains Details'!S22/'MSG with Gains Details'!$L22</f>
        <v>0.18840579710144928</v>
      </c>
      <c r="AA22" s="18" t="s">
        <v>28</v>
      </c>
      <c r="AB22" s="30">
        <f>'MSG with Gains Details'!D22</f>
        <v>1601</v>
      </c>
      <c r="AC22" s="30">
        <f>'MSG with Gains Details'!B22</f>
        <v>3551</v>
      </c>
      <c r="AD22" s="2">
        <f>'MSG with Gains Details'!D22/'MSG with Gains Details'!B22</f>
        <v>0.4508589129822585</v>
      </c>
      <c r="AE22" s="30">
        <f>'MSG with Gains Details'!M22</f>
        <v>1367</v>
      </c>
      <c r="AF22" s="30">
        <f>'MSG with Gains Details'!K22</f>
        <v>3481</v>
      </c>
      <c r="AG22" s="2">
        <f>'MSG with Gains Details'!M22/'MSG with Gains Details'!K22</f>
        <v>0.39270324619362251</v>
      </c>
      <c r="AK22" s="18" t="s">
        <v>28</v>
      </c>
      <c r="AL22" s="3">
        <f>'MSG with Gains Details'!F22</f>
        <v>1</v>
      </c>
      <c r="AM22" s="3">
        <f>'MSG with Gains Details'!G22</f>
        <v>94</v>
      </c>
      <c r="AN22" s="3">
        <f>'MSG with Gains Details'!H22</f>
        <v>60</v>
      </c>
      <c r="AO22" s="3">
        <f>'MSG with Gains Details'!I22</f>
        <v>0</v>
      </c>
      <c r="AP22" s="3">
        <f>'MSG with Gains Details'!J22</f>
        <v>68</v>
      </c>
      <c r="AR22" s="18" t="s">
        <v>28</v>
      </c>
      <c r="AS22" s="3">
        <f>'MSG with Gains Details'!O22</f>
        <v>2</v>
      </c>
      <c r="AT22" s="3">
        <f>'MSG with Gains Details'!P22</f>
        <v>83</v>
      </c>
      <c r="AU22" s="3">
        <f>'MSG with Gains Details'!Q22</f>
        <v>84</v>
      </c>
      <c r="AV22" s="3">
        <f>'MSG with Gains Details'!R22</f>
        <v>0</v>
      </c>
      <c r="AW22" s="3">
        <f>'MSG with Gains Details'!S22</f>
        <v>39</v>
      </c>
    </row>
    <row r="23" spans="2:49" x14ac:dyDescent="0.35">
      <c r="B23" s="53" t="s">
        <v>146</v>
      </c>
      <c r="C23" s="30">
        <f>'MSG with Gains Details'!C23</f>
        <v>223</v>
      </c>
      <c r="D23" s="30">
        <f>'MSG with Gains Details'!D23</f>
        <v>1601</v>
      </c>
      <c r="E23" s="2">
        <f>'MSG with Gains Details'!E23</f>
        <v>0.13900000000000001</v>
      </c>
      <c r="F23" s="30">
        <f>'MSG with Gains Details'!L23</f>
        <v>208</v>
      </c>
      <c r="G23" s="30">
        <f>'MSG with Gains Details'!M23</f>
        <v>1372</v>
      </c>
      <c r="H23" s="2">
        <f>'MSG with Gains Details'!N23</f>
        <v>0.15160000000000001</v>
      </c>
      <c r="I23" s="2">
        <f t="shared" si="0"/>
        <v>9.0647482014388547E-2</v>
      </c>
      <c r="K23" s="53" t="s">
        <v>146</v>
      </c>
      <c r="L23" s="2">
        <f>'MSG with Gains Details'!F23/'MSG with Gains Details'!$C23</f>
        <v>4.4843049327354259E-3</v>
      </c>
      <c r="M23" s="2">
        <f>'MSG with Gains Details'!G23/'MSG with Gains Details'!$C23</f>
        <v>0.42152466367713004</v>
      </c>
      <c r="N23" s="2">
        <f>'MSG with Gains Details'!H23/'MSG with Gains Details'!$C23</f>
        <v>0.26905829596412556</v>
      </c>
      <c r="O23" s="2">
        <f>'MSG with Gains Details'!I23/'MSG with Gains Details'!$C23</f>
        <v>0</v>
      </c>
      <c r="P23" s="2">
        <f>'MSG with Gains Details'!J23/'MSG with Gains Details'!$C23</f>
        <v>0.30493273542600896</v>
      </c>
      <c r="S23" s="53" t="s">
        <v>146</v>
      </c>
      <c r="T23" s="2">
        <f>'MSG with Gains Details'!O23/'MSG with Gains Details'!$L23</f>
        <v>9.6153846153846159E-3</v>
      </c>
      <c r="U23" s="2">
        <f>'MSG with Gains Details'!P23/'MSG with Gains Details'!$L23</f>
        <v>0.40384615384615385</v>
      </c>
      <c r="V23" s="2">
        <f>'MSG with Gains Details'!Q23/'MSG with Gains Details'!$L23</f>
        <v>0.40384615384615385</v>
      </c>
      <c r="W23" s="2">
        <f>'MSG with Gains Details'!R23/'MSG with Gains Details'!$L23</f>
        <v>0</v>
      </c>
      <c r="X23" s="2">
        <f>'MSG with Gains Details'!S23/'MSG with Gains Details'!$L23</f>
        <v>0.1875</v>
      </c>
      <c r="AA23" s="53" t="s">
        <v>146</v>
      </c>
      <c r="AB23" s="30">
        <f>'MSG with Gains Details'!D23</f>
        <v>1601</v>
      </c>
      <c r="AC23" s="30">
        <f>'MSG with Gains Details'!B23</f>
        <v>3686</v>
      </c>
      <c r="AD23" s="2">
        <f>'MSG with Gains Details'!D23/'MSG with Gains Details'!B23</f>
        <v>0.43434617471513837</v>
      </c>
      <c r="AE23" s="30">
        <f>'MSG with Gains Details'!M23</f>
        <v>1372</v>
      </c>
      <c r="AF23" s="30">
        <f>'MSG with Gains Details'!K23</f>
        <v>3677</v>
      </c>
      <c r="AG23" s="2">
        <f>'MSG with Gains Details'!M23/'MSG with Gains Details'!K23</f>
        <v>0.37313026924122927</v>
      </c>
      <c r="AK23" s="53" t="s">
        <v>146</v>
      </c>
      <c r="AL23" s="3">
        <f>'MSG with Gains Details'!F23</f>
        <v>1</v>
      </c>
      <c r="AM23" s="3">
        <f>'MSG with Gains Details'!G23</f>
        <v>94</v>
      </c>
      <c r="AN23" s="3">
        <f>'MSG with Gains Details'!H23</f>
        <v>60</v>
      </c>
      <c r="AO23" s="3">
        <f>'MSG with Gains Details'!I23</f>
        <v>0</v>
      </c>
      <c r="AP23" s="3">
        <f>'MSG with Gains Details'!J23</f>
        <v>68</v>
      </c>
      <c r="AR23" s="53" t="s">
        <v>146</v>
      </c>
      <c r="AS23" s="3">
        <f>'MSG with Gains Details'!O23</f>
        <v>2</v>
      </c>
      <c r="AT23" s="3">
        <f>'MSG with Gains Details'!P23</f>
        <v>84</v>
      </c>
      <c r="AU23" s="3">
        <f>'MSG with Gains Details'!Q23</f>
        <v>84</v>
      </c>
      <c r="AV23" s="3">
        <f>'MSG with Gains Details'!R23</f>
        <v>0</v>
      </c>
      <c r="AW23" s="3">
        <f>'MSG with Gains Details'!S23</f>
        <v>39</v>
      </c>
    </row>
    <row r="24" spans="2:49" x14ac:dyDescent="0.35">
      <c r="B24" s="18" t="s">
        <v>29</v>
      </c>
      <c r="C24" s="30">
        <f>'MSG with Gains Details'!C24</f>
        <v>52</v>
      </c>
      <c r="D24" s="30">
        <f>'MSG with Gains Details'!D24</f>
        <v>692</v>
      </c>
      <c r="E24" s="2">
        <f>'MSG with Gains Details'!E24</f>
        <v>7.51E-2</v>
      </c>
      <c r="F24" s="30">
        <f>'MSG with Gains Details'!L24</f>
        <v>72</v>
      </c>
      <c r="G24" s="30">
        <f>'MSG with Gains Details'!M24</f>
        <v>784</v>
      </c>
      <c r="H24" s="2">
        <f>'MSG with Gains Details'!N24</f>
        <v>9.1800000000000007E-2</v>
      </c>
      <c r="I24" s="2">
        <f t="shared" si="0"/>
        <v>0.22237017310253004</v>
      </c>
      <c r="K24" s="18" t="s">
        <v>29</v>
      </c>
      <c r="L24" s="2">
        <f>'MSG with Gains Details'!F24/'MSG with Gains Details'!$C24</f>
        <v>1.9230769230769232E-2</v>
      </c>
      <c r="M24" s="2">
        <f>'MSG with Gains Details'!G24/'MSG with Gains Details'!$C24</f>
        <v>0.53846153846153844</v>
      </c>
      <c r="N24" s="2">
        <f>'MSG with Gains Details'!H24/'MSG with Gains Details'!$C24</f>
        <v>0.38461538461538464</v>
      </c>
      <c r="O24" s="2">
        <f>'MSG with Gains Details'!I24/'MSG with Gains Details'!$C24</f>
        <v>0</v>
      </c>
      <c r="P24" s="2">
        <f>'MSG with Gains Details'!J24/'MSG with Gains Details'!$C24</f>
        <v>5.7692307692307696E-2</v>
      </c>
      <c r="S24" s="18" t="s">
        <v>29</v>
      </c>
      <c r="T24" s="2">
        <f>'MSG with Gains Details'!O24/'MSG with Gains Details'!$L24</f>
        <v>1.3888888888888888E-2</v>
      </c>
      <c r="U24" s="2">
        <f>'MSG with Gains Details'!P24/'MSG with Gains Details'!$L24</f>
        <v>0.63888888888888884</v>
      </c>
      <c r="V24" s="2">
        <f>'MSG with Gains Details'!Q24/'MSG with Gains Details'!$L24</f>
        <v>0.30555555555555558</v>
      </c>
      <c r="W24" s="2">
        <f>'MSG with Gains Details'!R24/'MSG with Gains Details'!$L24</f>
        <v>0</v>
      </c>
      <c r="X24" s="2">
        <f>'MSG with Gains Details'!S24/'MSG with Gains Details'!$L24</f>
        <v>5.5555555555555552E-2</v>
      </c>
      <c r="AA24" s="18" t="s">
        <v>29</v>
      </c>
      <c r="AB24" s="30">
        <f>'MSG with Gains Details'!D24</f>
        <v>692</v>
      </c>
      <c r="AC24" s="30">
        <f>'MSG with Gains Details'!B24</f>
        <v>4031</v>
      </c>
      <c r="AD24" s="2">
        <f>'MSG with Gains Details'!D24/'MSG with Gains Details'!B24</f>
        <v>0.17166956090300173</v>
      </c>
      <c r="AE24" s="30">
        <f>'MSG with Gains Details'!M24</f>
        <v>784</v>
      </c>
      <c r="AF24" s="30">
        <f>'MSG with Gains Details'!K24</f>
        <v>4006</v>
      </c>
      <c r="AG24" s="2">
        <f>'MSG with Gains Details'!M24/'MSG with Gains Details'!K24</f>
        <v>0.19570644033949075</v>
      </c>
      <c r="AK24" s="18" t="s">
        <v>29</v>
      </c>
      <c r="AL24" s="3">
        <f>'MSG with Gains Details'!F24</f>
        <v>1</v>
      </c>
      <c r="AM24" s="3">
        <f>'MSG with Gains Details'!G24</f>
        <v>28</v>
      </c>
      <c r="AN24" s="3">
        <f>'MSG with Gains Details'!H24</f>
        <v>20</v>
      </c>
      <c r="AO24" s="3">
        <f>'MSG with Gains Details'!I24</f>
        <v>0</v>
      </c>
      <c r="AP24" s="3">
        <f>'MSG with Gains Details'!J24</f>
        <v>3</v>
      </c>
      <c r="AR24" s="18" t="s">
        <v>29</v>
      </c>
      <c r="AS24" s="3">
        <f>'MSG with Gains Details'!O24</f>
        <v>1</v>
      </c>
      <c r="AT24" s="3">
        <f>'MSG with Gains Details'!P24</f>
        <v>46</v>
      </c>
      <c r="AU24" s="3">
        <f>'MSG with Gains Details'!Q24</f>
        <v>22</v>
      </c>
      <c r="AV24" s="3">
        <f>'MSG with Gains Details'!R24</f>
        <v>0</v>
      </c>
      <c r="AW24" s="3">
        <f>'MSG with Gains Details'!S24</f>
        <v>4</v>
      </c>
    </row>
    <row r="25" spans="2:49" x14ac:dyDescent="0.35">
      <c r="B25" s="18" t="s">
        <v>30</v>
      </c>
      <c r="C25" s="30">
        <f>'MSG with Gains Details'!C25</f>
        <v>181</v>
      </c>
      <c r="D25" s="30">
        <f>'MSG with Gains Details'!D25</f>
        <v>3133</v>
      </c>
      <c r="E25" s="2">
        <f>'MSG with Gains Details'!E25</f>
        <v>5.7500000000000002E-2</v>
      </c>
      <c r="F25" s="30">
        <f>'MSG with Gains Details'!L25</f>
        <v>76</v>
      </c>
      <c r="G25" s="30">
        <f>'MSG with Gains Details'!M25</f>
        <v>3303</v>
      </c>
      <c r="H25" s="2">
        <f>'MSG with Gains Details'!N25</f>
        <v>2.3E-2</v>
      </c>
      <c r="I25" s="2">
        <f t="shared" si="0"/>
        <v>-0.60000000000000009</v>
      </c>
      <c r="K25" s="18" t="s">
        <v>30</v>
      </c>
      <c r="L25" s="2">
        <f>'MSG with Gains Details'!F25/'MSG with Gains Details'!$C25</f>
        <v>0.22651933701657459</v>
      </c>
      <c r="M25" s="2">
        <f>'MSG with Gains Details'!G25/'MSG with Gains Details'!$C25</f>
        <v>8.8397790055248615E-2</v>
      </c>
      <c r="N25" s="2">
        <f>'MSG with Gains Details'!H25/'MSG with Gains Details'!$C25</f>
        <v>0.7016574585635359</v>
      </c>
      <c r="O25" s="2">
        <f>'MSG with Gains Details'!I25/'MSG with Gains Details'!$C25</f>
        <v>8.8397790055248615E-2</v>
      </c>
      <c r="P25" s="2">
        <f>'MSG with Gains Details'!J25/'MSG with Gains Details'!$C25</f>
        <v>0.13812154696132597</v>
      </c>
      <c r="S25" s="18" t="s">
        <v>30</v>
      </c>
      <c r="T25" s="2">
        <f>'MSG with Gains Details'!O25/'MSG with Gains Details'!$L25</f>
        <v>0.28947368421052633</v>
      </c>
      <c r="U25" s="2">
        <f>'MSG with Gains Details'!P25/'MSG with Gains Details'!$L25</f>
        <v>9.2105263157894732E-2</v>
      </c>
      <c r="V25" s="2">
        <f>'MSG with Gains Details'!Q25/'MSG with Gains Details'!$L25</f>
        <v>0.64473684210526316</v>
      </c>
      <c r="W25" s="2">
        <f>'MSG with Gains Details'!R25/'MSG with Gains Details'!$L25</f>
        <v>0.36842105263157893</v>
      </c>
      <c r="X25" s="2">
        <f>'MSG with Gains Details'!S25/'MSG with Gains Details'!$L25</f>
        <v>0.13157894736842105</v>
      </c>
      <c r="AA25" s="18" t="s">
        <v>30</v>
      </c>
      <c r="AB25" s="30">
        <f>'MSG with Gains Details'!D25</f>
        <v>3133</v>
      </c>
      <c r="AC25" s="30">
        <f>'MSG with Gains Details'!B25</f>
        <v>46455</v>
      </c>
      <c r="AD25" s="2">
        <f>'MSG with Gains Details'!D25/'MSG with Gains Details'!B25</f>
        <v>6.7441610160370244E-2</v>
      </c>
      <c r="AE25" s="30">
        <f>'MSG with Gains Details'!M25</f>
        <v>3303</v>
      </c>
      <c r="AF25" s="30">
        <f>'MSG with Gains Details'!K25</f>
        <v>48516</v>
      </c>
      <c r="AG25" s="2">
        <f>'MSG with Gains Details'!M25/'MSG with Gains Details'!K25</f>
        <v>6.8080633193173382E-2</v>
      </c>
      <c r="AK25" s="18" t="s">
        <v>30</v>
      </c>
      <c r="AL25" s="3">
        <f>'MSG with Gains Details'!F25</f>
        <v>41</v>
      </c>
      <c r="AM25" s="3">
        <f>'MSG with Gains Details'!G25</f>
        <v>16</v>
      </c>
      <c r="AN25" s="3">
        <f>'MSG with Gains Details'!H25</f>
        <v>127</v>
      </c>
      <c r="AO25" s="3">
        <f>'MSG with Gains Details'!I25</f>
        <v>16</v>
      </c>
      <c r="AP25" s="3">
        <f>'MSG with Gains Details'!J25</f>
        <v>25</v>
      </c>
      <c r="AR25" s="18" t="s">
        <v>30</v>
      </c>
      <c r="AS25" s="3">
        <f>'MSG with Gains Details'!O25</f>
        <v>22</v>
      </c>
      <c r="AT25" s="3">
        <f>'MSG with Gains Details'!P25</f>
        <v>7</v>
      </c>
      <c r="AU25" s="3">
        <f>'MSG with Gains Details'!Q25</f>
        <v>49</v>
      </c>
      <c r="AV25" s="3">
        <f>'MSG with Gains Details'!R25</f>
        <v>28</v>
      </c>
      <c r="AW25" s="3">
        <f>'MSG with Gains Details'!S25</f>
        <v>10</v>
      </c>
    </row>
    <row r="26" spans="2:49" x14ac:dyDescent="0.35">
      <c r="B26" s="53" t="s">
        <v>147</v>
      </c>
      <c r="C26" s="30">
        <f>'MSG with Gains Details'!C26</f>
        <v>233</v>
      </c>
      <c r="D26" s="30">
        <f>'MSG with Gains Details'!D26</f>
        <v>3825</v>
      </c>
      <c r="E26" s="2">
        <f>'MSG with Gains Details'!E26</f>
        <v>0.06</v>
      </c>
      <c r="F26" s="30">
        <f>'MSG with Gains Details'!L26</f>
        <v>148</v>
      </c>
      <c r="G26" s="30">
        <f>'MSG with Gains Details'!M26</f>
        <v>4087</v>
      </c>
      <c r="H26" s="2">
        <f>'MSG with Gains Details'!N26</f>
        <v>3.6200000000000003E-2</v>
      </c>
      <c r="I26" s="2">
        <f t="shared" si="0"/>
        <v>-0.39666666666666661</v>
      </c>
      <c r="K26" s="53" t="s">
        <v>147</v>
      </c>
      <c r="L26" s="2">
        <f>'MSG with Gains Details'!F26/'MSG with Gains Details'!$C26</f>
        <v>0.18025751072961374</v>
      </c>
      <c r="M26" s="2">
        <f>'MSG with Gains Details'!G26/'MSG with Gains Details'!$C26</f>
        <v>0.18884120171673821</v>
      </c>
      <c r="N26" s="2">
        <f>'MSG with Gains Details'!H26/'MSG with Gains Details'!$C26</f>
        <v>0.63090128755364805</v>
      </c>
      <c r="O26" s="2">
        <f>'MSG with Gains Details'!I26/'MSG with Gains Details'!$C26</f>
        <v>6.8669527896995708E-2</v>
      </c>
      <c r="P26" s="2">
        <f>'MSG with Gains Details'!J26/'MSG with Gains Details'!$C26</f>
        <v>0.12017167381974249</v>
      </c>
      <c r="S26" s="53" t="s">
        <v>147</v>
      </c>
      <c r="T26" s="2">
        <f>'MSG with Gains Details'!O26/'MSG with Gains Details'!$L26</f>
        <v>0.1554054054054054</v>
      </c>
      <c r="U26" s="2">
        <f>'MSG with Gains Details'!P26/'MSG with Gains Details'!$L26</f>
        <v>0.35810810810810811</v>
      </c>
      <c r="V26" s="2">
        <f>'MSG with Gains Details'!Q26/'MSG with Gains Details'!$L26</f>
        <v>0.47972972972972971</v>
      </c>
      <c r="W26" s="2">
        <f>'MSG with Gains Details'!R26/'MSG with Gains Details'!$L26</f>
        <v>0.1891891891891892</v>
      </c>
      <c r="X26" s="2">
        <f>'MSG with Gains Details'!S26/'MSG with Gains Details'!$L26</f>
        <v>9.45945945945946E-2</v>
      </c>
      <c r="AA26" s="53" t="s">
        <v>147</v>
      </c>
      <c r="AB26" s="30">
        <f>'MSG with Gains Details'!D26</f>
        <v>3825</v>
      </c>
      <c r="AC26" s="30">
        <f>'MSG with Gains Details'!B26</f>
        <v>50486</v>
      </c>
      <c r="AD26" s="2">
        <f>'MSG with Gains Details'!D26/'MSG with Gains Details'!B26</f>
        <v>7.5763578021629766E-2</v>
      </c>
      <c r="AE26" s="30">
        <f>'MSG with Gains Details'!M26</f>
        <v>4087</v>
      </c>
      <c r="AF26" s="30">
        <f>'MSG with Gains Details'!K26</f>
        <v>52522</v>
      </c>
      <c r="AG26" s="2">
        <f>'MSG with Gains Details'!M26/'MSG with Gains Details'!K26</f>
        <v>7.781501085259511E-2</v>
      </c>
      <c r="AK26" s="53" t="s">
        <v>147</v>
      </c>
      <c r="AL26" s="3">
        <f>'MSG with Gains Details'!F26</f>
        <v>42</v>
      </c>
      <c r="AM26" s="3">
        <f>'MSG with Gains Details'!G26</f>
        <v>44</v>
      </c>
      <c r="AN26" s="3">
        <f>'MSG with Gains Details'!H26</f>
        <v>147</v>
      </c>
      <c r="AO26" s="3">
        <f>'MSG with Gains Details'!I26</f>
        <v>16</v>
      </c>
      <c r="AP26" s="3">
        <f>'MSG with Gains Details'!J26</f>
        <v>28</v>
      </c>
      <c r="AR26" s="53" t="s">
        <v>147</v>
      </c>
      <c r="AS26" s="3">
        <f>'MSG with Gains Details'!O26</f>
        <v>23</v>
      </c>
      <c r="AT26" s="3">
        <f>'MSG with Gains Details'!P26</f>
        <v>53</v>
      </c>
      <c r="AU26" s="3">
        <f>'MSG with Gains Details'!Q26</f>
        <v>71</v>
      </c>
      <c r="AV26" s="3">
        <f>'MSG with Gains Details'!R26</f>
        <v>28</v>
      </c>
      <c r="AW26" s="3">
        <f>'MSG with Gains Details'!S26</f>
        <v>14</v>
      </c>
    </row>
    <row r="27" spans="2:49" x14ac:dyDescent="0.35">
      <c r="B27" s="18" t="s">
        <v>174</v>
      </c>
      <c r="C27" s="30">
        <f>'MSG with Gains Details'!C27</f>
        <v>1002</v>
      </c>
      <c r="D27" s="30">
        <f>'MSG with Gains Details'!D27</f>
        <v>2599</v>
      </c>
      <c r="E27" s="2">
        <f>'MSG with Gains Details'!E27</f>
        <v>0.38600000000000001</v>
      </c>
      <c r="F27" s="30">
        <f>'MSG with Gains Details'!L27</f>
        <v>760</v>
      </c>
      <c r="G27" s="30">
        <f>'MSG with Gains Details'!M27</f>
        <v>3172</v>
      </c>
      <c r="H27" s="2">
        <f>'MSG with Gains Details'!N27</f>
        <v>0.23960000000000001</v>
      </c>
      <c r="I27" s="2">
        <f t="shared" si="0"/>
        <v>-0.37927461139896368</v>
      </c>
      <c r="K27" s="18" t="s">
        <v>174</v>
      </c>
      <c r="L27" s="2">
        <f>'MSG with Gains Details'!F27/'MSG with Gains Details'!$C27</f>
        <v>5.9880239520958084E-2</v>
      </c>
      <c r="M27" s="2">
        <f>'MSG with Gains Details'!G27/'MSG with Gains Details'!$C27</f>
        <v>0.66467065868263475</v>
      </c>
      <c r="N27" s="2">
        <f>'MSG with Gains Details'!H27/'MSG with Gains Details'!$C27</f>
        <v>0.29940119760479039</v>
      </c>
      <c r="O27" s="2">
        <f>'MSG with Gains Details'!I27/'MSG with Gains Details'!$C27</f>
        <v>2.9940119760479042E-2</v>
      </c>
      <c r="P27" s="2">
        <f>'MSG with Gains Details'!J27/'MSG with Gains Details'!$C27</f>
        <v>4.6906187624750496E-2</v>
      </c>
      <c r="S27" s="18" t="s">
        <v>174</v>
      </c>
      <c r="T27" s="2">
        <f>'MSG with Gains Details'!O27/'MSG with Gains Details'!$L27</f>
        <v>3.9473684210526317E-3</v>
      </c>
      <c r="U27" s="2">
        <f>'MSG with Gains Details'!P27/'MSG with Gains Details'!$L27</f>
        <v>0.71710526315789469</v>
      </c>
      <c r="V27" s="2">
        <f>'MSG with Gains Details'!Q27/'MSG with Gains Details'!$L27</f>
        <v>0.20921052631578949</v>
      </c>
      <c r="W27" s="2">
        <f>'MSG with Gains Details'!R27/'MSG with Gains Details'!$L27</f>
        <v>1.0526315789473684E-2</v>
      </c>
      <c r="X27" s="2">
        <f>'MSG with Gains Details'!S27/'MSG with Gains Details'!$L27</f>
        <v>6.1842105263157893E-2</v>
      </c>
      <c r="AA27" s="18" t="s">
        <v>174</v>
      </c>
      <c r="AB27" s="30">
        <f>'MSG with Gains Details'!D27</f>
        <v>2599</v>
      </c>
      <c r="AC27" s="30">
        <f>'MSG with Gains Details'!B27</f>
        <v>21081</v>
      </c>
      <c r="AD27" s="2">
        <f>'MSG with Gains Details'!D27/'MSG with Gains Details'!B27</f>
        <v>0.1232863716142498</v>
      </c>
      <c r="AE27" s="30">
        <f>'MSG with Gains Details'!M27</f>
        <v>3172</v>
      </c>
      <c r="AF27" s="30">
        <f>'MSG with Gains Details'!K27</f>
        <v>22582</v>
      </c>
      <c r="AG27" s="2">
        <f>'MSG with Gains Details'!M27/'MSG with Gains Details'!K27</f>
        <v>0.14046585776281995</v>
      </c>
      <c r="AK27" s="18" t="s">
        <v>174</v>
      </c>
      <c r="AL27" s="3">
        <f>'MSG with Gains Details'!F27</f>
        <v>60</v>
      </c>
      <c r="AM27" s="3">
        <f>'MSG with Gains Details'!G27</f>
        <v>666</v>
      </c>
      <c r="AN27" s="3">
        <f>'MSG with Gains Details'!H27</f>
        <v>300</v>
      </c>
      <c r="AO27" s="3">
        <f>'MSG with Gains Details'!I27</f>
        <v>30</v>
      </c>
      <c r="AP27" s="3">
        <f>'MSG with Gains Details'!J27</f>
        <v>47</v>
      </c>
      <c r="AR27" s="18" t="s">
        <v>174</v>
      </c>
      <c r="AS27" s="3">
        <f>'MSG with Gains Details'!O27</f>
        <v>3</v>
      </c>
      <c r="AT27" s="3">
        <f>'MSG with Gains Details'!P27</f>
        <v>545</v>
      </c>
      <c r="AU27" s="3">
        <f>'MSG with Gains Details'!Q27</f>
        <v>159</v>
      </c>
      <c r="AV27" s="3">
        <f>'MSG with Gains Details'!R27</f>
        <v>8</v>
      </c>
      <c r="AW27" s="3">
        <f>'MSG with Gains Details'!S27</f>
        <v>47</v>
      </c>
    </row>
    <row r="28" spans="2:49" x14ac:dyDescent="0.35">
      <c r="B28" s="18" t="s">
        <v>175</v>
      </c>
      <c r="C28" s="30">
        <f>'MSG with Gains Details'!C28</f>
        <v>50</v>
      </c>
      <c r="D28" s="30">
        <f>'MSG with Gains Details'!D28</f>
        <v>1127</v>
      </c>
      <c r="E28" s="2">
        <f>'MSG with Gains Details'!E28</f>
        <v>4.3999999999999997E-2</v>
      </c>
      <c r="F28" s="30">
        <f>'MSG with Gains Details'!L28</f>
        <v>117</v>
      </c>
      <c r="G28" s="30">
        <f>'MSG with Gains Details'!M28</f>
        <v>902</v>
      </c>
      <c r="H28" s="2">
        <f>'MSG with Gains Details'!N28</f>
        <v>0.12970000000000001</v>
      </c>
      <c r="I28" s="2">
        <f t="shared" si="0"/>
        <v>1.9477272727272732</v>
      </c>
      <c r="K28" s="18" t="s">
        <v>175</v>
      </c>
      <c r="L28" s="2">
        <f>'MSG with Gains Details'!F28/'MSG with Gains Details'!$C28</f>
        <v>0.06</v>
      </c>
      <c r="M28" s="2">
        <f>'MSG with Gains Details'!G28/'MSG with Gains Details'!$C28</f>
        <v>0.64</v>
      </c>
      <c r="N28" s="2">
        <f>'MSG with Gains Details'!H28/'MSG with Gains Details'!$C28</f>
        <v>0.18</v>
      </c>
      <c r="O28" s="2">
        <f>'MSG with Gains Details'!I28/'MSG with Gains Details'!$C28</f>
        <v>0.02</v>
      </c>
      <c r="P28" s="2">
        <f>'MSG with Gains Details'!J28/'MSG with Gains Details'!$C28</f>
        <v>0.12</v>
      </c>
      <c r="S28" s="18" t="s">
        <v>175</v>
      </c>
      <c r="T28" s="2">
        <f>'MSG with Gains Details'!O28/'MSG with Gains Details'!$L28</f>
        <v>0</v>
      </c>
      <c r="U28" s="2">
        <f>'MSG with Gains Details'!P28/'MSG with Gains Details'!$L28</f>
        <v>0.20512820512820512</v>
      </c>
      <c r="V28" s="2">
        <f>'MSG with Gains Details'!Q28/'MSG with Gains Details'!$L28</f>
        <v>0.63247863247863245</v>
      </c>
      <c r="W28" s="2">
        <f>'MSG with Gains Details'!R28/'MSG with Gains Details'!$L28</f>
        <v>3.4188034188034191E-2</v>
      </c>
      <c r="X28" s="2">
        <f>'MSG with Gains Details'!S28/'MSG with Gains Details'!$L28</f>
        <v>0.13675213675213677</v>
      </c>
      <c r="AA28" s="18" t="s">
        <v>175</v>
      </c>
      <c r="AB28" s="30">
        <f>'MSG with Gains Details'!D28</f>
        <v>1127</v>
      </c>
      <c r="AC28" s="30">
        <f>'MSG with Gains Details'!B28</f>
        <v>3733</v>
      </c>
      <c r="AD28" s="2">
        <f>'MSG with Gains Details'!D28/'MSG with Gains Details'!B28</f>
        <v>0.30190195553174393</v>
      </c>
      <c r="AE28" s="30">
        <f>'MSG with Gains Details'!M28</f>
        <v>902</v>
      </c>
      <c r="AF28" s="30">
        <f>'MSG with Gains Details'!K28</f>
        <v>3015</v>
      </c>
      <c r="AG28" s="2">
        <f>'MSG with Gains Details'!M28/'MSG with Gains Details'!K28</f>
        <v>0.29917081260364842</v>
      </c>
      <c r="AK28" s="18" t="s">
        <v>175</v>
      </c>
      <c r="AL28" s="3">
        <f>'MSG with Gains Details'!F28</f>
        <v>3</v>
      </c>
      <c r="AM28" s="3">
        <f>'MSG with Gains Details'!G28</f>
        <v>32</v>
      </c>
      <c r="AN28" s="3">
        <f>'MSG with Gains Details'!H28</f>
        <v>9</v>
      </c>
      <c r="AO28" s="3">
        <f>'MSG with Gains Details'!I28</f>
        <v>1</v>
      </c>
      <c r="AP28" s="3">
        <f>'MSG with Gains Details'!J28</f>
        <v>6</v>
      </c>
      <c r="AR28" s="18" t="s">
        <v>175</v>
      </c>
      <c r="AS28" s="3">
        <f>'MSG with Gains Details'!O28</f>
        <v>0</v>
      </c>
      <c r="AT28" s="3">
        <f>'MSG with Gains Details'!P28</f>
        <v>24</v>
      </c>
      <c r="AU28" s="3">
        <f>'MSG with Gains Details'!Q28</f>
        <v>74</v>
      </c>
      <c r="AV28" s="3">
        <f>'MSG with Gains Details'!R28</f>
        <v>4</v>
      </c>
      <c r="AW28" s="3">
        <f>'MSG with Gains Details'!S28</f>
        <v>16</v>
      </c>
    </row>
    <row r="29" spans="2:49" x14ac:dyDescent="0.35">
      <c r="B29" s="18" t="s">
        <v>33</v>
      </c>
      <c r="C29" s="30">
        <f>'MSG with Gains Details'!C29</f>
        <v>15</v>
      </c>
      <c r="D29" s="30">
        <f>'MSG with Gains Details'!D29</f>
        <v>16</v>
      </c>
      <c r="E29" s="2">
        <f>'MSG with Gains Details'!E29</f>
        <v>0.9375</v>
      </c>
      <c r="F29" s="30">
        <f>'MSG with Gains Details'!L29</f>
        <v>10</v>
      </c>
      <c r="G29" s="30">
        <f>'MSG with Gains Details'!M29</f>
        <v>17</v>
      </c>
      <c r="H29" s="2">
        <f>'MSG with Gains Details'!N29</f>
        <v>0.58819999999999995</v>
      </c>
      <c r="I29" s="2">
        <f t="shared" si="0"/>
        <v>-0.37258666666666673</v>
      </c>
      <c r="K29" s="18" t="s">
        <v>33</v>
      </c>
      <c r="L29" s="2">
        <f>'MSG with Gains Details'!F29/'MSG with Gains Details'!$C29</f>
        <v>0.13333333333333333</v>
      </c>
      <c r="M29" s="2">
        <f>'MSG with Gains Details'!G29/'MSG with Gains Details'!$C29</f>
        <v>0.13333333333333333</v>
      </c>
      <c r="N29" s="2">
        <f>'MSG with Gains Details'!H29/'MSG with Gains Details'!$C29</f>
        <v>0.8666666666666667</v>
      </c>
      <c r="O29" s="2">
        <f>'MSG with Gains Details'!I29/'MSG with Gains Details'!$C29</f>
        <v>0</v>
      </c>
      <c r="P29" s="2">
        <f>'MSG with Gains Details'!J29/'MSG with Gains Details'!$C29</f>
        <v>0</v>
      </c>
      <c r="S29" s="18" t="s">
        <v>33</v>
      </c>
      <c r="T29" s="2">
        <f>'MSG with Gains Details'!O29/'MSG with Gains Details'!$L29</f>
        <v>0</v>
      </c>
      <c r="U29" s="2">
        <f>'MSG with Gains Details'!P29/'MSG with Gains Details'!$L29</f>
        <v>0</v>
      </c>
      <c r="V29" s="2">
        <f>'MSG with Gains Details'!Q29/'MSG with Gains Details'!$L29</f>
        <v>1</v>
      </c>
      <c r="W29" s="2">
        <f>'MSG with Gains Details'!R29/'MSG with Gains Details'!$L29</f>
        <v>0</v>
      </c>
      <c r="X29" s="2">
        <f>'MSG with Gains Details'!S29/'MSG with Gains Details'!$L29</f>
        <v>0.1</v>
      </c>
      <c r="AA29" s="18" t="s">
        <v>33</v>
      </c>
      <c r="AB29" s="30">
        <f>'MSG with Gains Details'!D29</f>
        <v>16</v>
      </c>
      <c r="AC29" s="30">
        <f>'MSG with Gains Details'!B29</f>
        <v>469</v>
      </c>
      <c r="AD29" s="2">
        <f>'MSG with Gains Details'!D29/'MSG with Gains Details'!B29</f>
        <v>3.4115138592750532E-2</v>
      </c>
      <c r="AE29" s="30">
        <f>'MSG with Gains Details'!M29</f>
        <v>17</v>
      </c>
      <c r="AF29" s="30">
        <f>'MSG with Gains Details'!K29</f>
        <v>551</v>
      </c>
      <c r="AG29" s="2">
        <f>'MSG with Gains Details'!M29/'MSG with Gains Details'!K29</f>
        <v>3.0852994555353903E-2</v>
      </c>
      <c r="AK29" s="18" t="s">
        <v>33</v>
      </c>
      <c r="AL29" s="3">
        <f>'MSG with Gains Details'!F29</f>
        <v>2</v>
      </c>
      <c r="AM29" s="3">
        <f>'MSG with Gains Details'!G29</f>
        <v>2</v>
      </c>
      <c r="AN29" s="3">
        <f>'MSG with Gains Details'!H29</f>
        <v>13</v>
      </c>
      <c r="AO29" s="3">
        <f>'MSG with Gains Details'!I29</f>
        <v>0</v>
      </c>
      <c r="AP29" s="3">
        <f>'MSG with Gains Details'!J29</f>
        <v>0</v>
      </c>
      <c r="AR29" s="18" t="s">
        <v>33</v>
      </c>
      <c r="AS29" s="3">
        <f>'MSG with Gains Details'!O29</f>
        <v>0</v>
      </c>
      <c r="AT29" s="3">
        <f>'MSG with Gains Details'!P29</f>
        <v>0</v>
      </c>
      <c r="AU29" s="3">
        <f>'MSG with Gains Details'!Q29</f>
        <v>10</v>
      </c>
      <c r="AV29" s="3">
        <f>'MSG with Gains Details'!R29</f>
        <v>0</v>
      </c>
      <c r="AW29" s="3">
        <f>'MSG with Gains Details'!S29</f>
        <v>1</v>
      </c>
    </row>
    <row r="30" spans="2:49" x14ac:dyDescent="0.35">
      <c r="B30" s="18" t="s">
        <v>34</v>
      </c>
      <c r="C30" s="30">
        <f>'MSG with Gains Details'!C30</f>
        <v>2039</v>
      </c>
      <c r="D30" s="30">
        <f>'MSG with Gains Details'!D30</f>
        <v>9326</v>
      </c>
      <c r="E30" s="2">
        <f>'MSG with Gains Details'!E30</f>
        <v>0.22020000000000001</v>
      </c>
      <c r="F30" s="30">
        <f>'MSG with Gains Details'!L30</f>
        <v>3123</v>
      </c>
      <c r="G30" s="30">
        <f>'MSG with Gains Details'!M30</f>
        <v>8874</v>
      </c>
      <c r="H30" s="2">
        <f>'MSG with Gains Details'!N30</f>
        <v>0.35189999999999999</v>
      </c>
      <c r="I30" s="2">
        <f t="shared" si="0"/>
        <v>0.59809264305177101</v>
      </c>
      <c r="K30" s="18" t="s">
        <v>34</v>
      </c>
      <c r="L30" s="2">
        <f>'MSG with Gains Details'!F30/'MSG with Gains Details'!$C30</f>
        <v>4.9043648847474255E-4</v>
      </c>
      <c r="M30" s="2">
        <f>'MSG with Gains Details'!G30/'MSG with Gains Details'!$C30</f>
        <v>0.55664541441883275</v>
      </c>
      <c r="N30" s="2">
        <f>'MSG with Gains Details'!H30/'MSG with Gains Details'!$C30</f>
        <v>0.39038744482589505</v>
      </c>
      <c r="O30" s="2">
        <f>'MSG with Gains Details'!I30/'MSG with Gains Details'!$C30</f>
        <v>2.501226091221187E-2</v>
      </c>
      <c r="P30" s="2">
        <f>'MSG with Gains Details'!J30/'MSG with Gains Details'!$C30</f>
        <v>5.1986267778322708E-2</v>
      </c>
      <c r="S30" s="18" t="s">
        <v>34</v>
      </c>
      <c r="T30" s="2">
        <f>'MSG with Gains Details'!O30/'MSG with Gains Details'!$L30</f>
        <v>3.2020493115593977E-4</v>
      </c>
      <c r="U30" s="2">
        <f>'MSG with Gains Details'!P30/'MSG with Gains Details'!$L30</f>
        <v>0.53570284982388727</v>
      </c>
      <c r="V30" s="2">
        <f>'MSG with Gains Details'!Q30/'MSG with Gains Details'!$L30</f>
        <v>0.41114313160422672</v>
      </c>
      <c r="W30" s="2">
        <f>'MSG with Gains Details'!R30/'MSG with Gains Details'!$L30</f>
        <v>4.5469100224143452E-2</v>
      </c>
      <c r="X30" s="2">
        <f>'MSG with Gains Details'!S30/'MSG with Gains Details'!$L30</f>
        <v>3.4902337495997436E-2</v>
      </c>
      <c r="AA30" s="18" t="s">
        <v>34</v>
      </c>
      <c r="AB30" s="30">
        <f>'MSG with Gains Details'!D30</f>
        <v>9326</v>
      </c>
      <c r="AC30" s="30">
        <f>'MSG with Gains Details'!B30</f>
        <v>15116</v>
      </c>
      <c r="AD30" s="2">
        <f>'MSG with Gains Details'!D30/'MSG with Gains Details'!B30</f>
        <v>0.61696215930140252</v>
      </c>
      <c r="AE30" s="30">
        <f>'MSG with Gains Details'!M30</f>
        <v>8874</v>
      </c>
      <c r="AF30" s="30">
        <f>'MSG with Gains Details'!K30</f>
        <v>15118</v>
      </c>
      <c r="AG30" s="2">
        <f>'MSG with Gains Details'!M30/'MSG with Gains Details'!K30</f>
        <v>0.58698240508003707</v>
      </c>
      <c r="AK30" s="18" t="s">
        <v>34</v>
      </c>
      <c r="AL30" s="3">
        <f>'MSG with Gains Details'!F30</f>
        <v>1</v>
      </c>
      <c r="AM30" s="3">
        <f>'MSG with Gains Details'!G30</f>
        <v>1135</v>
      </c>
      <c r="AN30" s="3">
        <f>'MSG with Gains Details'!H30</f>
        <v>796</v>
      </c>
      <c r="AO30" s="3">
        <f>'MSG with Gains Details'!I30</f>
        <v>51</v>
      </c>
      <c r="AP30" s="3">
        <f>'MSG with Gains Details'!J30</f>
        <v>106</v>
      </c>
      <c r="AR30" s="18" t="s">
        <v>34</v>
      </c>
      <c r="AS30" s="3">
        <f>'MSG with Gains Details'!O30</f>
        <v>1</v>
      </c>
      <c r="AT30" s="3">
        <f>'MSG with Gains Details'!P30</f>
        <v>1673</v>
      </c>
      <c r="AU30" s="3">
        <f>'MSG with Gains Details'!Q30</f>
        <v>1284</v>
      </c>
      <c r="AV30" s="3">
        <f>'MSG with Gains Details'!R30</f>
        <v>142</v>
      </c>
      <c r="AW30" s="3">
        <f>'MSG with Gains Details'!S30</f>
        <v>109</v>
      </c>
    </row>
    <row r="31" spans="2:49" x14ac:dyDescent="0.35">
      <c r="B31" s="53" t="s">
        <v>148</v>
      </c>
      <c r="C31" s="30">
        <f>'MSG with Gains Details'!C31</f>
        <v>2054</v>
      </c>
      <c r="D31" s="30">
        <f>'MSG with Gains Details'!D31</f>
        <v>9342</v>
      </c>
      <c r="E31" s="2">
        <f>'MSG with Gains Details'!E31</f>
        <v>0.22</v>
      </c>
      <c r="F31" s="30">
        <f>'MSG with Gains Details'!L31</f>
        <v>3133</v>
      </c>
      <c r="G31" s="30">
        <f>'MSG with Gains Details'!M31</f>
        <v>8891</v>
      </c>
      <c r="H31" s="2">
        <f>'MSG with Gains Details'!N31</f>
        <v>0.35240000000000005</v>
      </c>
      <c r="I31" s="2">
        <f t="shared" si="0"/>
        <v>0.60181818181818203</v>
      </c>
      <c r="K31" s="53" t="s">
        <v>148</v>
      </c>
      <c r="L31" s="2">
        <f>'MSG with Gains Details'!F31/'MSG with Gains Details'!$C31</f>
        <v>1.4605647517039922E-3</v>
      </c>
      <c r="M31" s="2">
        <f>'MSG with Gains Details'!G31/'MSG with Gains Details'!$C31</f>
        <v>0.55355404089581306</v>
      </c>
      <c r="N31" s="2">
        <f>'MSG with Gains Details'!H31/'MSG with Gains Details'!$C31</f>
        <v>0.39386562804284325</v>
      </c>
      <c r="O31" s="2">
        <f>'MSG with Gains Details'!I31/'MSG with Gains Details'!$C31</f>
        <v>2.4829600778967866E-2</v>
      </c>
      <c r="P31" s="2">
        <f>'MSG with Gains Details'!J31/'MSG with Gains Details'!$C31</f>
        <v>5.1606621226874393E-2</v>
      </c>
      <c r="S31" s="53" t="s">
        <v>148</v>
      </c>
      <c r="T31" s="2">
        <f>'MSG with Gains Details'!O31/'MSG with Gains Details'!$L31</f>
        <v>3.1918289179699969E-4</v>
      </c>
      <c r="U31" s="2">
        <f>'MSG with Gains Details'!P31/'MSG with Gains Details'!$L31</f>
        <v>0.53399297797638046</v>
      </c>
      <c r="V31" s="2">
        <f>'MSG with Gains Details'!Q31/'MSG with Gains Details'!$L31</f>
        <v>0.41302266198531756</v>
      </c>
      <c r="W31" s="2">
        <f>'MSG with Gains Details'!R31/'MSG with Gains Details'!$L31</f>
        <v>4.5323970635173953E-2</v>
      </c>
      <c r="X31" s="2">
        <f>'MSG with Gains Details'!S31/'MSG with Gains Details'!$L31</f>
        <v>3.5110118097669965E-2</v>
      </c>
      <c r="AA31" s="53" t="s">
        <v>148</v>
      </c>
      <c r="AB31" s="30">
        <f>'MSG with Gains Details'!D31</f>
        <v>9342</v>
      </c>
      <c r="AC31" s="30">
        <f>'MSG with Gains Details'!B31</f>
        <v>15585</v>
      </c>
      <c r="AD31" s="2">
        <f>'MSG with Gains Details'!D31/'MSG with Gains Details'!B31</f>
        <v>0.59942252165543797</v>
      </c>
      <c r="AE31" s="30">
        <f>'MSG with Gains Details'!M31</f>
        <v>8891</v>
      </c>
      <c r="AF31" s="30">
        <f>'MSG with Gains Details'!K31</f>
        <v>15668</v>
      </c>
      <c r="AG31" s="2">
        <f>'MSG with Gains Details'!M31/'MSG with Gains Details'!K31</f>
        <v>0.56746234363032932</v>
      </c>
      <c r="AK31" s="53" t="s">
        <v>148</v>
      </c>
      <c r="AL31" s="3">
        <f>'MSG with Gains Details'!F31</f>
        <v>3</v>
      </c>
      <c r="AM31" s="3">
        <f>'MSG with Gains Details'!G31</f>
        <v>1137</v>
      </c>
      <c r="AN31" s="3">
        <f>'MSG with Gains Details'!H31</f>
        <v>809</v>
      </c>
      <c r="AO31" s="3">
        <f>'MSG with Gains Details'!I31</f>
        <v>51</v>
      </c>
      <c r="AP31" s="3">
        <f>'MSG with Gains Details'!J31</f>
        <v>106</v>
      </c>
      <c r="AR31" s="53" t="s">
        <v>148</v>
      </c>
      <c r="AS31" s="3">
        <f>'MSG with Gains Details'!O31</f>
        <v>1</v>
      </c>
      <c r="AT31" s="3">
        <f>'MSG with Gains Details'!P31</f>
        <v>1673</v>
      </c>
      <c r="AU31" s="3">
        <f>'MSG with Gains Details'!Q31</f>
        <v>1294</v>
      </c>
      <c r="AV31" s="3">
        <f>'MSG with Gains Details'!R31</f>
        <v>142</v>
      </c>
      <c r="AW31" s="3">
        <f>'MSG with Gains Details'!S31</f>
        <v>110</v>
      </c>
    </row>
    <row r="32" spans="2:49" x14ac:dyDescent="0.35">
      <c r="B32" s="18" t="s">
        <v>35</v>
      </c>
      <c r="C32" s="30">
        <f>'MSG with Gains Details'!C32</f>
        <v>13</v>
      </c>
      <c r="D32" s="30">
        <f>'MSG with Gains Details'!D32</f>
        <v>55</v>
      </c>
      <c r="E32" s="2">
        <f>'MSG with Gains Details'!E32</f>
        <v>0.2364</v>
      </c>
      <c r="F32" s="30">
        <f>'MSG with Gains Details'!L32</f>
        <v>14</v>
      </c>
      <c r="G32" s="30">
        <f>'MSG with Gains Details'!M32</f>
        <v>59</v>
      </c>
      <c r="H32" s="2">
        <f>'MSG with Gains Details'!N32</f>
        <v>0.23730000000000001</v>
      </c>
      <c r="I32" s="2">
        <f t="shared" si="0"/>
        <v>3.8071065989848663E-3</v>
      </c>
      <c r="K32" s="18" t="s">
        <v>35</v>
      </c>
      <c r="L32" s="2">
        <f>'MSG with Gains Details'!F32/'MSG with Gains Details'!$C32</f>
        <v>0</v>
      </c>
      <c r="M32" s="2">
        <f>'MSG with Gains Details'!G32/'MSG with Gains Details'!$C32</f>
        <v>0</v>
      </c>
      <c r="N32" s="2">
        <f>'MSG with Gains Details'!H32/'MSG with Gains Details'!$C32</f>
        <v>0.84615384615384615</v>
      </c>
      <c r="O32" s="2">
        <f>'MSG with Gains Details'!I32/'MSG with Gains Details'!$C32</f>
        <v>0.15384615384615385</v>
      </c>
      <c r="P32" s="2">
        <f>'MSG with Gains Details'!J32/'MSG with Gains Details'!$C32</f>
        <v>7.6923076923076927E-2</v>
      </c>
      <c r="S32" s="18" t="s">
        <v>35</v>
      </c>
      <c r="T32" s="2">
        <f>'MSG with Gains Details'!O32/'MSG with Gains Details'!$L32</f>
        <v>7.1428571428571425E-2</v>
      </c>
      <c r="U32" s="2">
        <f>'MSG with Gains Details'!P32/'MSG with Gains Details'!$L32</f>
        <v>0.21428571428571427</v>
      </c>
      <c r="V32" s="2">
        <f>'MSG with Gains Details'!Q32/'MSG with Gains Details'!$L32</f>
        <v>0.5714285714285714</v>
      </c>
      <c r="W32" s="2">
        <f>'MSG with Gains Details'!R32/'MSG with Gains Details'!$L32</f>
        <v>0.14285714285714285</v>
      </c>
      <c r="X32" s="2">
        <f>'MSG with Gains Details'!S32/'MSG with Gains Details'!$L32</f>
        <v>0.14285714285714285</v>
      </c>
      <c r="AA32" s="18" t="s">
        <v>35</v>
      </c>
      <c r="AB32" s="30">
        <f>'MSG with Gains Details'!D32</f>
        <v>55</v>
      </c>
      <c r="AC32" s="30">
        <f>'MSG with Gains Details'!B32</f>
        <v>354</v>
      </c>
      <c r="AD32" s="2">
        <f>'MSG with Gains Details'!D32/'MSG with Gains Details'!B32</f>
        <v>0.15536723163841809</v>
      </c>
      <c r="AE32" s="30">
        <f>'MSG with Gains Details'!M32</f>
        <v>59</v>
      </c>
      <c r="AF32" s="30">
        <f>'MSG with Gains Details'!K32</f>
        <v>345</v>
      </c>
      <c r="AG32" s="2">
        <f>'MSG with Gains Details'!M32/'MSG with Gains Details'!K32</f>
        <v>0.17101449275362318</v>
      </c>
      <c r="AK32" s="18" t="s">
        <v>35</v>
      </c>
      <c r="AL32" s="3">
        <f>'MSG with Gains Details'!F32</f>
        <v>0</v>
      </c>
      <c r="AM32" s="3">
        <f>'MSG with Gains Details'!G32</f>
        <v>0</v>
      </c>
      <c r="AN32" s="3">
        <f>'MSG with Gains Details'!H32</f>
        <v>11</v>
      </c>
      <c r="AO32" s="3">
        <f>'MSG with Gains Details'!I32</f>
        <v>2</v>
      </c>
      <c r="AP32" s="3">
        <f>'MSG with Gains Details'!J32</f>
        <v>1</v>
      </c>
      <c r="AR32" s="18" t="s">
        <v>35</v>
      </c>
      <c r="AS32" s="3">
        <f>'MSG with Gains Details'!O32</f>
        <v>1</v>
      </c>
      <c r="AT32" s="3">
        <f>'MSG with Gains Details'!P32</f>
        <v>3</v>
      </c>
      <c r="AU32" s="3">
        <f>'MSG with Gains Details'!Q32</f>
        <v>8</v>
      </c>
      <c r="AV32" s="3">
        <f>'MSG with Gains Details'!R32</f>
        <v>2</v>
      </c>
      <c r="AW32" s="3">
        <f>'MSG with Gains Details'!S32</f>
        <v>2</v>
      </c>
    </row>
    <row r="33" spans="2:49" x14ac:dyDescent="0.35">
      <c r="B33" s="18" t="s">
        <v>36</v>
      </c>
      <c r="C33" s="30">
        <f>'MSG with Gains Details'!C33</f>
        <v>814</v>
      </c>
      <c r="D33" s="30">
        <f>'MSG with Gains Details'!D33</f>
        <v>3143</v>
      </c>
      <c r="E33" s="2">
        <f>'MSG with Gains Details'!E33</f>
        <v>0.26100000000000001</v>
      </c>
      <c r="F33" s="30">
        <f>'MSG with Gains Details'!L33</f>
        <v>901</v>
      </c>
      <c r="G33" s="30">
        <f>'MSG with Gains Details'!M33</f>
        <v>2535</v>
      </c>
      <c r="H33" s="2">
        <f>'MSG with Gains Details'!N33</f>
        <v>0.35539999999999999</v>
      </c>
      <c r="I33" s="2">
        <f t="shared" si="0"/>
        <v>0.3616858237547893</v>
      </c>
      <c r="K33" s="18" t="s">
        <v>36</v>
      </c>
      <c r="L33" s="2">
        <f>'MSG with Gains Details'!F33/'MSG with Gains Details'!$C33</f>
        <v>4.4226044226044224E-2</v>
      </c>
      <c r="M33" s="2">
        <f>'MSG with Gains Details'!G33/'MSG with Gains Details'!$C33</f>
        <v>0.54545454545454541</v>
      </c>
      <c r="N33" s="2">
        <f>'MSG with Gains Details'!H33/'MSG with Gains Details'!$C33</f>
        <v>0.23832923832923833</v>
      </c>
      <c r="O33" s="2">
        <f>'MSG with Gains Details'!I33/'MSG with Gains Details'!$C33</f>
        <v>1.3513513513513514E-2</v>
      </c>
      <c r="P33" s="2">
        <f>'MSG with Gains Details'!J33/'MSG with Gains Details'!$C33</f>
        <v>0.17813267813267813</v>
      </c>
      <c r="S33" s="18" t="s">
        <v>36</v>
      </c>
      <c r="T33" s="2">
        <f>'MSG with Gains Details'!O33/'MSG with Gains Details'!$L33</f>
        <v>5.4384017758046618E-2</v>
      </c>
      <c r="U33" s="2">
        <f>'MSG with Gains Details'!P33/'MSG with Gains Details'!$L33</f>
        <v>0.5049944506104328</v>
      </c>
      <c r="V33" s="2">
        <f>'MSG with Gains Details'!Q33/'MSG with Gains Details'!$L33</f>
        <v>0.27524972253052166</v>
      </c>
      <c r="W33" s="2">
        <f>'MSG with Gains Details'!R33/'MSG with Gains Details'!$L33</f>
        <v>1.5538290788013319E-2</v>
      </c>
      <c r="X33" s="2">
        <f>'MSG with Gains Details'!S33/'MSG with Gains Details'!$L33</f>
        <v>0.15871254162042175</v>
      </c>
      <c r="AA33" s="18" t="s">
        <v>36</v>
      </c>
      <c r="AB33" s="30">
        <f>'MSG with Gains Details'!D33</f>
        <v>3143</v>
      </c>
      <c r="AC33" s="30">
        <f>'MSG with Gains Details'!B33</f>
        <v>7688</v>
      </c>
      <c r="AD33" s="2">
        <f>'MSG with Gains Details'!D33/'MSG with Gains Details'!B33</f>
        <v>0.40881893860561913</v>
      </c>
      <c r="AE33" s="30">
        <f>'MSG with Gains Details'!M33</f>
        <v>2535</v>
      </c>
      <c r="AF33" s="30">
        <f>'MSG with Gains Details'!K33</f>
        <v>6700</v>
      </c>
      <c r="AG33" s="2">
        <f>'MSG with Gains Details'!M33/'MSG with Gains Details'!K33</f>
        <v>0.37835820895522387</v>
      </c>
      <c r="AK33" s="18" t="s">
        <v>36</v>
      </c>
      <c r="AL33" s="3">
        <f>'MSG with Gains Details'!F33</f>
        <v>36</v>
      </c>
      <c r="AM33" s="3">
        <f>'MSG with Gains Details'!G33</f>
        <v>444</v>
      </c>
      <c r="AN33" s="3">
        <f>'MSG with Gains Details'!H33</f>
        <v>194</v>
      </c>
      <c r="AO33" s="3">
        <f>'MSG with Gains Details'!I33</f>
        <v>11</v>
      </c>
      <c r="AP33" s="3">
        <f>'MSG with Gains Details'!J33</f>
        <v>145</v>
      </c>
      <c r="AR33" s="18" t="s">
        <v>36</v>
      </c>
      <c r="AS33" s="3">
        <f>'MSG with Gains Details'!O33</f>
        <v>49</v>
      </c>
      <c r="AT33" s="3">
        <f>'MSG with Gains Details'!P33</f>
        <v>455</v>
      </c>
      <c r="AU33" s="3">
        <f>'MSG with Gains Details'!Q33</f>
        <v>248</v>
      </c>
      <c r="AV33" s="3">
        <f>'MSG with Gains Details'!R33</f>
        <v>14</v>
      </c>
      <c r="AW33" s="3">
        <f>'MSG with Gains Details'!S33</f>
        <v>143</v>
      </c>
    </row>
    <row r="34" spans="2:49" x14ac:dyDescent="0.35">
      <c r="B34" s="53" t="s">
        <v>149</v>
      </c>
      <c r="C34" s="30">
        <f>'MSG with Gains Details'!C34</f>
        <v>827</v>
      </c>
      <c r="D34" s="30">
        <f>'MSG with Gains Details'!D34</f>
        <v>3198</v>
      </c>
      <c r="E34" s="2">
        <f>'MSG with Gains Details'!E34</f>
        <v>0.25900000000000001</v>
      </c>
      <c r="F34" s="30">
        <f>'MSG with Gains Details'!L34</f>
        <v>915</v>
      </c>
      <c r="G34" s="30">
        <f>'MSG with Gains Details'!M34</f>
        <v>2594</v>
      </c>
      <c r="H34" s="2">
        <f>'MSG with Gains Details'!N34</f>
        <v>0.35270000000000001</v>
      </c>
      <c r="I34" s="2">
        <f t="shared" si="0"/>
        <v>0.3617760617760617</v>
      </c>
      <c r="K34" s="53" t="s">
        <v>149</v>
      </c>
      <c r="L34" s="2">
        <f>'MSG with Gains Details'!F34/'MSG with Gains Details'!$C34</f>
        <v>4.3530834340991538E-2</v>
      </c>
      <c r="M34" s="2">
        <f>'MSG with Gains Details'!G34/'MSG with Gains Details'!$C34</f>
        <v>0.53688029020556227</v>
      </c>
      <c r="N34" s="2">
        <f>'MSG with Gains Details'!H34/'MSG with Gains Details'!$C34</f>
        <v>0.2478839177750907</v>
      </c>
      <c r="O34" s="2">
        <f>'MSG with Gains Details'!I34/'MSG with Gains Details'!$C34</f>
        <v>1.5719467956469165E-2</v>
      </c>
      <c r="P34" s="2">
        <f>'MSG with Gains Details'!J34/'MSG with Gains Details'!$C34</f>
        <v>0.17654171704957677</v>
      </c>
      <c r="S34" s="53" t="s">
        <v>149</v>
      </c>
      <c r="T34" s="2">
        <f>'MSG with Gains Details'!O34/'MSG with Gains Details'!$L34</f>
        <v>5.4644808743169397E-2</v>
      </c>
      <c r="U34" s="2">
        <f>'MSG with Gains Details'!P34/'MSG with Gains Details'!$L34</f>
        <v>0.50054644808743165</v>
      </c>
      <c r="V34" s="2">
        <f>'MSG with Gains Details'!Q34/'MSG with Gains Details'!$L34</f>
        <v>0.27978142076502732</v>
      </c>
      <c r="W34" s="2">
        <f>'MSG with Gains Details'!R34/'MSG with Gains Details'!$L34</f>
        <v>1.7486338797814208E-2</v>
      </c>
      <c r="X34" s="2">
        <f>'MSG with Gains Details'!S34/'MSG with Gains Details'!$L34</f>
        <v>0.15846994535519127</v>
      </c>
      <c r="AA34" s="53" t="s">
        <v>149</v>
      </c>
      <c r="AB34" s="30">
        <f>'MSG with Gains Details'!D34</f>
        <v>3198</v>
      </c>
      <c r="AC34" s="30">
        <f>'MSG with Gains Details'!B34</f>
        <v>8042</v>
      </c>
      <c r="AD34" s="2">
        <f>'MSG with Gains Details'!D34/'MSG with Gains Details'!B34</f>
        <v>0.39766227306640139</v>
      </c>
      <c r="AE34" s="30">
        <f>'MSG with Gains Details'!M34</f>
        <v>2594</v>
      </c>
      <c r="AF34" s="30">
        <f>'MSG with Gains Details'!K34</f>
        <v>7045</v>
      </c>
      <c r="AG34" s="2">
        <f>'MSG with Gains Details'!M34/'MSG with Gains Details'!K34</f>
        <v>0.36820440028388929</v>
      </c>
      <c r="AK34" s="53" t="s">
        <v>149</v>
      </c>
      <c r="AL34" s="3">
        <f>'MSG with Gains Details'!F34</f>
        <v>36</v>
      </c>
      <c r="AM34" s="3">
        <f>'MSG with Gains Details'!G34</f>
        <v>444</v>
      </c>
      <c r="AN34" s="3">
        <f>'MSG with Gains Details'!H34</f>
        <v>205</v>
      </c>
      <c r="AO34" s="3">
        <f>'MSG with Gains Details'!I34</f>
        <v>13</v>
      </c>
      <c r="AP34" s="3">
        <f>'MSG with Gains Details'!J34</f>
        <v>146</v>
      </c>
      <c r="AR34" s="53" t="s">
        <v>149</v>
      </c>
      <c r="AS34" s="3">
        <f>'MSG with Gains Details'!O34</f>
        <v>50</v>
      </c>
      <c r="AT34" s="3">
        <f>'MSG with Gains Details'!P34</f>
        <v>458</v>
      </c>
      <c r="AU34" s="3">
        <f>'MSG with Gains Details'!Q34</f>
        <v>256</v>
      </c>
      <c r="AV34" s="3">
        <f>'MSG with Gains Details'!R34</f>
        <v>16</v>
      </c>
      <c r="AW34" s="3">
        <f>'MSG with Gains Details'!S34</f>
        <v>145</v>
      </c>
    </row>
    <row r="35" spans="2:49" x14ac:dyDescent="0.35">
      <c r="B35" s="18" t="s">
        <v>176</v>
      </c>
      <c r="C35" s="30">
        <f>'MSG with Gains Details'!C35</f>
        <v>0</v>
      </c>
      <c r="D35" s="30">
        <f>'MSG with Gains Details'!D35</f>
        <v>0</v>
      </c>
      <c r="E35" s="2">
        <f>'MSG with Gains Details'!E35</f>
        <v>0</v>
      </c>
      <c r="F35" s="30">
        <f>'MSG with Gains Details'!L35</f>
        <v>2445</v>
      </c>
      <c r="G35" s="30">
        <f>'MSG with Gains Details'!M35</f>
        <v>4820</v>
      </c>
      <c r="H35" s="2">
        <f>'MSG with Gains Details'!N35</f>
        <v>0.50729999999999997</v>
      </c>
      <c r="I35" s="2" t="e">
        <f t="shared" si="0"/>
        <v>#DIV/0!</v>
      </c>
      <c r="K35" s="18" t="s">
        <v>176</v>
      </c>
      <c r="L35" s="2" t="e">
        <f>'MSG with Gains Details'!F35/'MSG with Gains Details'!$C35</f>
        <v>#DIV/0!</v>
      </c>
      <c r="M35" s="2" t="e">
        <f>'MSG with Gains Details'!G35/'MSG with Gains Details'!$C35</f>
        <v>#DIV/0!</v>
      </c>
      <c r="N35" s="2" t="e">
        <f>'MSG with Gains Details'!H35/'MSG with Gains Details'!$C35</f>
        <v>#DIV/0!</v>
      </c>
      <c r="O35" s="2" t="e">
        <f>'MSG with Gains Details'!I35/'MSG with Gains Details'!$C35</f>
        <v>#DIV/0!</v>
      </c>
      <c r="P35" s="2" t="e">
        <f>'MSG with Gains Details'!J35/'MSG with Gains Details'!$C35</f>
        <v>#DIV/0!</v>
      </c>
      <c r="S35" s="18" t="s">
        <v>176</v>
      </c>
      <c r="T35" s="2">
        <f>'MSG with Gains Details'!O35/'MSG with Gains Details'!$L35</f>
        <v>9.8159509202453993E-3</v>
      </c>
      <c r="U35" s="2">
        <f>'MSG with Gains Details'!P35/'MSG with Gains Details'!$L35</f>
        <v>2.0040899795501024E-2</v>
      </c>
      <c r="V35" s="2">
        <f>'MSG with Gains Details'!Q35/'MSG with Gains Details'!$L35</f>
        <v>0.94887525562372188</v>
      </c>
      <c r="W35" s="2">
        <f>'MSG with Gains Details'!R35/'MSG with Gains Details'!$L35</f>
        <v>4.5398773006134971E-2</v>
      </c>
      <c r="X35" s="2">
        <f>'MSG with Gains Details'!S35/'MSG with Gains Details'!$L35</f>
        <v>2.4539877300613498E-2</v>
      </c>
      <c r="AA35" s="18" t="s">
        <v>176</v>
      </c>
      <c r="AB35" s="30">
        <f>'MSG with Gains Details'!D35</f>
        <v>0</v>
      </c>
      <c r="AC35" s="30">
        <f>'MSG with Gains Details'!B35</f>
        <v>32299</v>
      </c>
      <c r="AD35" s="2">
        <f>'MSG with Gains Details'!D35/'MSG with Gains Details'!B35</f>
        <v>0</v>
      </c>
      <c r="AE35" s="30">
        <f>'MSG with Gains Details'!M35</f>
        <v>4820</v>
      </c>
      <c r="AF35" s="30">
        <f>'MSG with Gains Details'!K35</f>
        <v>31875</v>
      </c>
      <c r="AG35" s="2">
        <f>'MSG with Gains Details'!M35/'MSG with Gains Details'!K35</f>
        <v>0.15121568627450979</v>
      </c>
      <c r="AK35" s="18" t="s">
        <v>176</v>
      </c>
      <c r="AL35" s="3">
        <f>'MSG with Gains Details'!F35</f>
        <v>0</v>
      </c>
      <c r="AM35" s="3">
        <f>'MSG with Gains Details'!G35</f>
        <v>0</v>
      </c>
      <c r="AN35" s="3">
        <f>'MSG with Gains Details'!H35</f>
        <v>0</v>
      </c>
      <c r="AO35" s="3">
        <f>'MSG with Gains Details'!I35</f>
        <v>0</v>
      </c>
      <c r="AP35" s="3">
        <f>'MSG with Gains Details'!J35</f>
        <v>0</v>
      </c>
      <c r="AR35" s="18" t="s">
        <v>176</v>
      </c>
      <c r="AS35" s="3">
        <f>'MSG with Gains Details'!O35</f>
        <v>24</v>
      </c>
      <c r="AT35" s="3">
        <f>'MSG with Gains Details'!P35</f>
        <v>49</v>
      </c>
      <c r="AU35" s="3">
        <f>'MSG with Gains Details'!Q35</f>
        <v>2320</v>
      </c>
      <c r="AV35" s="3">
        <f>'MSG with Gains Details'!R35</f>
        <v>111</v>
      </c>
      <c r="AW35" s="3">
        <f>'MSG with Gains Details'!S35</f>
        <v>60</v>
      </c>
    </row>
    <row r="36" spans="2:49" x14ac:dyDescent="0.35">
      <c r="B36" s="18" t="s">
        <v>177</v>
      </c>
      <c r="C36" s="30">
        <f>'MSG with Gains Details'!C36</f>
        <v>44</v>
      </c>
      <c r="D36" s="30">
        <f>'MSG with Gains Details'!D36</f>
        <v>2548</v>
      </c>
      <c r="E36" s="2">
        <f>'MSG with Gains Details'!E36</f>
        <v>1.7299999999999999E-2</v>
      </c>
      <c r="F36" s="30">
        <f>'MSG with Gains Details'!L36</f>
        <v>226</v>
      </c>
      <c r="G36" s="30">
        <f>'MSG with Gains Details'!M36</f>
        <v>4501</v>
      </c>
      <c r="H36" s="2">
        <f>'MSG with Gains Details'!N36</f>
        <v>5.0200000000000002E-2</v>
      </c>
      <c r="I36" s="2">
        <f t="shared" si="0"/>
        <v>1.901734104046243</v>
      </c>
      <c r="K36" s="18" t="s">
        <v>177</v>
      </c>
      <c r="L36" s="2">
        <f>'MSG with Gains Details'!F36/'MSG with Gains Details'!$C36</f>
        <v>9.0909090909090912E-2</v>
      </c>
      <c r="M36" s="2">
        <f>'MSG with Gains Details'!G36/'MSG with Gains Details'!$C36</f>
        <v>0</v>
      </c>
      <c r="N36" s="2">
        <f>'MSG with Gains Details'!H36/'MSG with Gains Details'!$C36</f>
        <v>0.81818181818181823</v>
      </c>
      <c r="O36" s="2">
        <f>'MSG with Gains Details'!I36/'MSG with Gains Details'!$C36</f>
        <v>0.11363636363636363</v>
      </c>
      <c r="P36" s="2">
        <f>'MSG with Gains Details'!J36/'MSG with Gains Details'!$C36</f>
        <v>0.15909090909090909</v>
      </c>
      <c r="S36" s="18" t="s">
        <v>177</v>
      </c>
      <c r="T36" s="2">
        <f>'MSG with Gains Details'!O36/'MSG with Gains Details'!$L36</f>
        <v>8.8495575221238937E-3</v>
      </c>
      <c r="U36" s="2">
        <f>'MSG with Gains Details'!P36/'MSG with Gains Details'!$L36</f>
        <v>0.2168141592920354</v>
      </c>
      <c r="V36" s="2">
        <f>'MSG with Gains Details'!Q36/'MSG with Gains Details'!$L36</f>
        <v>0.67699115044247793</v>
      </c>
      <c r="W36" s="2">
        <f>'MSG with Gains Details'!R36/'MSG with Gains Details'!$L36</f>
        <v>1.3274336283185841E-2</v>
      </c>
      <c r="X36" s="2">
        <f>'MSG with Gains Details'!S36/'MSG with Gains Details'!$L36</f>
        <v>0.10619469026548672</v>
      </c>
      <c r="AA36" s="18" t="s">
        <v>177</v>
      </c>
      <c r="AB36" s="30">
        <f>'MSG with Gains Details'!D36</f>
        <v>2548</v>
      </c>
      <c r="AC36" s="30">
        <f>'MSG with Gains Details'!B36</f>
        <v>14106</v>
      </c>
      <c r="AD36" s="2">
        <f>'MSG with Gains Details'!D36/'MSG with Gains Details'!B36</f>
        <v>0.18063235502622998</v>
      </c>
      <c r="AE36" s="30">
        <f>'MSG with Gains Details'!M36</f>
        <v>4501</v>
      </c>
      <c r="AF36" s="30">
        <f>'MSG with Gains Details'!K36</f>
        <v>14122</v>
      </c>
      <c r="AG36" s="2">
        <f>'MSG with Gains Details'!M36/'MSG with Gains Details'!K36</f>
        <v>0.3187225605438323</v>
      </c>
      <c r="AK36" s="18" t="s">
        <v>177</v>
      </c>
      <c r="AL36" s="3">
        <f>'MSG with Gains Details'!F36</f>
        <v>4</v>
      </c>
      <c r="AM36" s="3">
        <f>'MSG with Gains Details'!G36</f>
        <v>0</v>
      </c>
      <c r="AN36" s="3">
        <f>'MSG with Gains Details'!H36</f>
        <v>36</v>
      </c>
      <c r="AO36" s="3">
        <f>'MSG with Gains Details'!I36</f>
        <v>5</v>
      </c>
      <c r="AP36" s="3">
        <f>'MSG with Gains Details'!J36</f>
        <v>7</v>
      </c>
      <c r="AR36" s="18" t="s">
        <v>177</v>
      </c>
      <c r="AS36" s="3">
        <f>'MSG with Gains Details'!O36</f>
        <v>2</v>
      </c>
      <c r="AT36" s="3">
        <f>'MSG with Gains Details'!P36</f>
        <v>49</v>
      </c>
      <c r="AU36" s="3">
        <f>'MSG with Gains Details'!Q36</f>
        <v>153</v>
      </c>
      <c r="AV36" s="3">
        <f>'MSG with Gains Details'!R36</f>
        <v>3</v>
      </c>
      <c r="AW36" s="3">
        <f>'MSG with Gains Details'!S36</f>
        <v>24</v>
      </c>
    </row>
    <row r="37" spans="2:49" x14ac:dyDescent="0.35">
      <c r="B37" s="18" t="s">
        <v>178</v>
      </c>
      <c r="C37" s="30">
        <f>'MSG with Gains Details'!C37</f>
        <v>110</v>
      </c>
      <c r="D37" s="30">
        <f>'MSG with Gains Details'!D37</f>
        <v>569</v>
      </c>
      <c r="E37" s="2">
        <f>'MSG with Gains Details'!E37</f>
        <v>0.193</v>
      </c>
      <c r="F37" s="30">
        <f>'MSG with Gains Details'!L37</f>
        <v>32</v>
      </c>
      <c r="G37" s="30">
        <f>'MSG with Gains Details'!M37</f>
        <v>512</v>
      </c>
      <c r="H37" s="2">
        <f>'MSG with Gains Details'!N37</f>
        <v>6.25E-2</v>
      </c>
      <c r="I37" s="2">
        <f t="shared" si="0"/>
        <v>-0.67616580310880825</v>
      </c>
      <c r="K37" s="18" t="s">
        <v>178</v>
      </c>
      <c r="L37" s="2">
        <f>'MSG with Gains Details'!F37/'MSG with Gains Details'!$C37</f>
        <v>7.2727272727272724E-2</v>
      </c>
      <c r="M37" s="2">
        <f>'MSG with Gains Details'!G37/'MSG with Gains Details'!$C37</f>
        <v>3.6363636363636362E-2</v>
      </c>
      <c r="N37" s="2">
        <f>'MSG with Gains Details'!H37/'MSG with Gains Details'!$C37</f>
        <v>0.87272727272727268</v>
      </c>
      <c r="O37" s="2">
        <f>'MSG with Gains Details'!I37/'MSG with Gains Details'!$C37</f>
        <v>0</v>
      </c>
      <c r="P37" s="2">
        <f>'MSG with Gains Details'!J37/'MSG with Gains Details'!$C37</f>
        <v>3.6363636363636362E-2</v>
      </c>
      <c r="S37" s="18" t="s">
        <v>178</v>
      </c>
      <c r="T37" s="2">
        <f>'MSG with Gains Details'!O37/'MSG with Gains Details'!$L37</f>
        <v>0</v>
      </c>
      <c r="U37" s="2">
        <f>'MSG with Gains Details'!P37/'MSG with Gains Details'!$L37</f>
        <v>3.125E-2</v>
      </c>
      <c r="V37" s="2">
        <f>'MSG with Gains Details'!Q37/'MSG with Gains Details'!$L37</f>
        <v>1</v>
      </c>
      <c r="W37" s="2">
        <f>'MSG with Gains Details'!R37/'MSG with Gains Details'!$L37</f>
        <v>0</v>
      </c>
      <c r="X37" s="2">
        <f>'MSG with Gains Details'!S37/'MSG with Gains Details'!$L37</f>
        <v>0</v>
      </c>
      <c r="AA37" s="18" t="s">
        <v>178</v>
      </c>
      <c r="AB37" s="30">
        <f>'MSG with Gains Details'!D37</f>
        <v>569</v>
      </c>
      <c r="AC37" s="30">
        <f>'MSG with Gains Details'!B37</f>
        <v>7718</v>
      </c>
      <c r="AD37" s="2">
        <f>'MSG with Gains Details'!D37/'MSG with Gains Details'!B37</f>
        <v>7.372376263280643E-2</v>
      </c>
      <c r="AE37" s="30">
        <f>'MSG with Gains Details'!M37</f>
        <v>512</v>
      </c>
      <c r="AF37" s="30">
        <f>'MSG with Gains Details'!K37</f>
        <v>6203</v>
      </c>
      <c r="AG37" s="2">
        <f>'MSG with Gains Details'!M37/'MSG with Gains Details'!K37</f>
        <v>8.2540706109946793E-2</v>
      </c>
      <c r="AK37" s="18" t="s">
        <v>178</v>
      </c>
      <c r="AL37" s="3">
        <f>'MSG with Gains Details'!F37</f>
        <v>8</v>
      </c>
      <c r="AM37" s="3">
        <f>'MSG with Gains Details'!G37</f>
        <v>4</v>
      </c>
      <c r="AN37" s="3">
        <f>'MSG with Gains Details'!H37</f>
        <v>96</v>
      </c>
      <c r="AO37" s="3">
        <f>'MSG with Gains Details'!I37</f>
        <v>0</v>
      </c>
      <c r="AP37" s="3">
        <f>'MSG with Gains Details'!J37</f>
        <v>4</v>
      </c>
      <c r="AR37" s="18" t="s">
        <v>178</v>
      </c>
      <c r="AS37" s="3">
        <f>'MSG with Gains Details'!O37</f>
        <v>0</v>
      </c>
      <c r="AT37" s="3">
        <f>'MSG with Gains Details'!P37</f>
        <v>1</v>
      </c>
      <c r="AU37" s="3">
        <f>'MSG with Gains Details'!Q37</f>
        <v>32</v>
      </c>
      <c r="AV37" s="3">
        <f>'MSG with Gains Details'!R37</f>
        <v>0</v>
      </c>
      <c r="AW37" s="3">
        <f>'MSG with Gains Details'!S37</f>
        <v>0</v>
      </c>
    </row>
    <row r="38" spans="2:49" x14ac:dyDescent="0.35">
      <c r="B38" s="18" t="s">
        <v>179</v>
      </c>
      <c r="C38" s="30">
        <f>'MSG with Gains Details'!C38</f>
        <v>504</v>
      </c>
      <c r="D38" s="30">
        <f>'MSG with Gains Details'!D38</f>
        <v>2804</v>
      </c>
      <c r="E38" s="2">
        <f>'MSG with Gains Details'!E38</f>
        <v>0.1797</v>
      </c>
      <c r="F38" s="30">
        <f>'MSG with Gains Details'!L38</f>
        <v>19</v>
      </c>
      <c r="G38" s="30">
        <f>'MSG with Gains Details'!M38</f>
        <v>117</v>
      </c>
      <c r="H38" s="2">
        <f>'MSG with Gains Details'!N38</f>
        <v>0.16239999999999999</v>
      </c>
      <c r="I38" s="2">
        <f t="shared" si="0"/>
        <v>-9.6271563717306718E-2</v>
      </c>
      <c r="K38" s="18" t="s">
        <v>179</v>
      </c>
      <c r="L38" s="2">
        <f>'MSG with Gains Details'!F38/'MSG with Gains Details'!$C38</f>
        <v>0</v>
      </c>
      <c r="M38" s="2">
        <f>'MSG with Gains Details'!G38/'MSG with Gains Details'!$C38</f>
        <v>1.3888888888888888E-2</v>
      </c>
      <c r="N38" s="2">
        <f>'MSG with Gains Details'!H38/'MSG with Gains Details'!$C38</f>
        <v>0.99007936507936511</v>
      </c>
      <c r="O38" s="2">
        <f>'MSG with Gains Details'!I38/'MSG with Gains Details'!$C38</f>
        <v>0</v>
      </c>
      <c r="P38" s="2">
        <f>'MSG with Gains Details'!J38/'MSG with Gains Details'!$C38</f>
        <v>0</v>
      </c>
      <c r="S38" s="18" t="s">
        <v>179</v>
      </c>
      <c r="T38" s="2">
        <f>'MSG with Gains Details'!O38/'MSG with Gains Details'!$L38</f>
        <v>0</v>
      </c>
      <c r="U38" s="2">
        <f>'MSG with Gains Details'!P38/'MSG with Gains Details'!$L38</f>
        <v>5.2631578947368418E-2</v>
      </c>
      <c r="V38" s="2">
        <f>'MSG with Gains Details'!Q38/'MSG with Gains Details'!$L38</f>
        <v>0.94736842105263153</v>
      </c>
      <c r="W38" s="2">
        <f>'MSG with Gains Details'!R38/'MSG with Gains Details'!$L38</f>
        <v>0</v>
      </c>
      <c r="X38" s="2">
        <f>'MSG with Gains Details'!S38/'MSG with Gains Details'!$L38</f>
        <v>0</v>
      </c>
      <c r="AA38" s="18" t="s">
        <v>179</v>
      </c>
      <c r="AB38" s="30">
        <f>'MSG with Gains Details'!D38</f>
        <v>2804</v>
      </c>
      <c r="AC38" s="30">
        <f>'MSG with Gains Details'!B38</f>
        <v>15773</v>
      </c>
      <c r="AD38" s="2">
        <f>'MSG with Gains Details'!D38/'MSG with Gains Details'!B38</f>
        <v>0.17777214226843341</v>
      </c>
      <c r="AE38" s="30">
        <f>'MSG with Gains Details'!M38</f>
        <v>117</v>
      </c>
      <c r="AF38" s="30">
        <f>'MSG with Gains Details'!K38</f>
        <v>1906</v>
      </c>
      <c r="AG38" s="2">
        <f>'MSG with Gains Details'!M38/'MSG with Gains Details'!K38</f>
        <v>6.1385099685204614E-2</v>
      </c>
      <c r="AK38" s="18" t="s">
        <v>179</v>
      </c>
      <c r="AL38" s="3">
        <f>'MSG with Gains Details'!F38</f>
        <v>0</v>
      </c>
      <c r="AM38" s="3">
        <f>'MSG with Gains Details'!G38</f>
        <v>7</v>
      </c>
      <c r="AN38" s="3">
        <f>'MSG with Gains Details'!H38</f>
        <v>499</v>
      </c>
      <c r="AO38" s="3">
        <f>'MSG with Gains Details'!I38</f>
        <v>0</v>
      </c>
      <c r="AP38" s="3">
        <f>'MSG with Gains Details'!J38</f>
        <v>0</v>
      </c>
      <c r="AR38" s="18" t="s">
        <v>179</v>
      </c>
      <c r="AS38" s="3">
        <f>'MSG with Gains Details'!O38</f>
        <v>0</v>
      </c>
      <c r="AT38" s="3">
        <f>'MSG with Gains Details'!P38</f>
        <v>1</v>
      </c>
      <c r="AU38" s="3">
        <f>'MSG with Gains Details'!Q38</f>
        <v>18</v>
      </c>
      <c r="AV38" s="3">
        <f>'MSG with Gains Details'!R38</f>
        <v>0</v>
      </c>
      <c r="AW38" s="3">
        <f>'MSG with Gains Details'!S38</f>
        <v>0</v>
      </c>
    </row>
    <row r="39" spans="2:49" x14ac:dyDescent="0.35">
      <c r="B39" s="18" t="s">
        <v>180</v>
      </c>
      <c r="C39" s="30">
        <f>'MSG with Gains Details'!C39</f>
        <v>293</v>
      </c>
      <c r="D39" s="30">
        <f>'MSG with Gains Details'!D39</f>
        <v>1503</v>
      </c>
      <c r="E39" s="2">
        <f>'MSG with Gains Details'!E39</f>
        <v>0.19500000000000001</v>
      </c>
      <c r="F39" s="30">
        <f>'MSG with Gains Details'!L39</f>
        <v>418</v>
      </c>
      <c r="G39" s="30">
        <f>'MSG with Gains Details'!M39</f>
        <v>1975</v>
      </c>
      <c r="H39" s="2">
        <f>'MSG with Gains Details'!N39</f>
        <v>0.21160000000000001</v>
      </c>
      <c r="I39" s="2">
        <f t="shared" si="0"/>
        <v>8.5128205128205181E-2</v>
      </c>
      <c r="K39" s="18" t="s">
        <v>180</v>
      </c>
      <c r="L39" s="2">
        <f>'MSG with Gains Details'!F39/'MSG with Gains Details'!$C39</f>
        <v>3.4129692832764505E-3</v>
      </c>
      <c r="M39" s="2">
        <f>'MSG with Gains Details'!G39/'MSG with Gains Details'!$C39</f>
        <v>0.14675767918088736</v>
      </c>
      <c r="N39" s="2">
        <f>'MSG with Gains Details'!H39/'MSG with Gains Details'!$C39</f>
        <v>0.71331058020477811</v>
      </c>
      <c r="O39" s="2">
        <f>'MSG with Gains Details'!I39/'MSG with Gains Details'!$C39</f>
        <v>0</v>
      </c>
      <c r="P39" s="2">
        <f>'MSG with Gains Details'!J39/'MSG with Gains Details'!$C39</f>
        <v>0.13651877133105803</v>
      </c>
      <c r="S39" s="18" t="s">
        <v>180</v>
      </c>
      <c r="T39" s="2">
        <f>'MSG with Gains Details'!O39/'MSG with Gains Details'!$L39</f>
        <v>1.1961722488038277E-2</v>
      </c>
      <c r="U39" s="2">
        <f>'MSG with Gains Details'!P39/'MSG with Gains Details'!$L39</f>
        <v>0.1674641148325359</v>
      </c>
      <c r="V39" s="2">
        <f>'MSG with Gains Details'!Q39/'MSG with Gains Details'!$L39</f>
        <v>0.71291866028708128</v>
      </c>
      <c r="W39" s="2">
        <f>'MSG with Gains Details'!R39/'MSG with Gains Details'!$L39</f>
        <v>4.7846889952153108E-3</v>
      </c>
      <c r="X39" s="2">
        <f>'MSG with Gains Details'!S39/'MSG with Gains Details'!$L39</f>
        <v>0.1076555023923445</v>
      </c>
      <c r="AA39" s="18" t="s">
        <v>180</v>
      </c>
      <c r="AB39" s="30">
        <f>'MSG with Gains Details'!D39</f>
        <v>1503</v>
      </c>
      <c r="AC39" s="30">
        <f>'MSG with Gains Details'!B39</f>
        <v>7558</v>
      </c>
      <c r="AD39" s="2">
        <f>'MSG with Gains Details'!D39/'MSG with Gains Details'!B39</f>
        <v>0.19886213283937548</v>
      </c>
      <c r="AE39" s="30">
        <f>'MSG with Gains Details'!M39</f>
        <v>1975</v>
      </c>
      <c r="AF39" s="30">
        <f>'MSG with Gains Details'!K39</f>
        <v>8475</v>
      </c>
      <c r="AG39" s="2">
        <f>'MSG with Gains Details'!M39/'MSG with Gains Details'!K39</f>
        <v>0.23303834808259588</v>
      </c>
      <c r="AK39" s="18" t="s">
        <v>180</v>
      </c>
      <c r="AL39" s="3">
        <f>'MSG with Gains Details'!F39</f>
        <v>1</v>
      </c>
      <c r="AM39" s="3">
        <f>'MSG with Gains Details'!G39</f>
        <v>43</v>
      </c>
      <c r="AN39" s="3">
        <f>'MSG with Gains Details'!H39</f>
        <v>209</v>
      </c>
      <c r="AO39" s="3">
        <f>'MSG with Gains Details'!I39</f>
        <v>0</v>
      </c>
      <c r="AP39" s="3">
        <f>'MSG with Gains Details'!J39</f>
        <v>40</v>
      </c>
      <c r="AR39" s="18" t="s">
        <v>180</v>
      </c>
      <c r="AS39" s="3">
        <f>'MSG with Gains Details'!O39</f>
        <v>5</v>
      </c>
      <c r="AT39" s="3">
        <f>'MSG with Gains Details'!P39</f>
        <v>70</v>
      </c>
      <c r="AU39" s="3">
        <f>'MSG with Gains Details'!Q39</f>
        <v>298</v>
      </c>
      <c r="AV39" s="3">
        <f>'MSG with Gains Details'!R39</f>
        <v>2</v>
      </c>
      <c r="AW39" s="3">
        <f>'MSG with Gains Details'!S39</f>
        <v>45</v>
      </c>
    </row>
    <row r="40" spans="2:49" x14ac:dyDescent="0.35">
      <c r="B40" s="18" t="s">
        <v>42</v>
      </c>
      <c r="C40" s="30">
        <f>'MSG with Gains Details'!C40</f>
        <v>74</v>
      </c>
      <c r="D40" s="30">
        <f>'MSG with Gains Details'!D40</f>
        <v>315</v>
      </c>
      <c r="E40" s="2">
        <f>'MSG with Gains Details'!E40</f>
        <v>0.2349</v>
      </c>
      <c r="F40" s="30">
        <f>'MSG with Gains Details'!L40</f>
        <v>38</v>
      </c>
      <c r="G40" s="30">
        <f>'MSG with Gains Details'!M40</f>
        <v>259</v>
      </c>
      <c r="H40" s="2">
        <f>'MSG with Gains Details'!N40</f>
        <v>0.1467</v>
      </c>
      <c r="I40" s="2">
        <f t="shared" si="0"/>
        <v>-0.37547892720306519</v>
      </c>
      <c r="K40" s="18" t="s">
        <v>42</v>
      </c>
      <c r="L40" s="2">
        <f>'MSG with Gains Details'!F40/'MSG with Gains Details'!$C40</f>
        <v>9.45945945945946E-2</v>
      </c>
      <c r="M40" s="2">
        <f>'MSG with Gains Details'!G40/'MSG with Gains Details'!$C40</f>
        <v>0.13513513513513514</v>
      </c>
      <c r="N40" s="2">
        <f>'MSG with Gains Details'!H40/'MSG with Gains Details'!$C40</f>
        <v>0.44594594594594594</v>
      </c>
      <c r="O40" s="2">
        <f>'MSG with Gains Details'!I40/'MSG with Gains Details'!$C40</f>
        <v>5.4054054054054057E-2</v>
      </c>
      <c r="P40" s="2">
        <f>'MSG with Gains Details'!J40/'MSG with Gains Details'!$C40</f>
        <v>0.47297297297297297</v>
      </c>
      <c r="S40" s="18" t="s">
        <v>42</v>
      </c>
      <c r="T40" s="2">
        <f>'MSG with Gains Details'!O40/'MSG with Gains Details'!$L40</f>
        <v>0</v>
      </c>
      <c r="U40" s="2">
        <f>'MSG with Gains Details'!P40/'MSG with Gains Details'!$L40</f>
        <v>0.26315789473684209</v>
      </c>
      <c r="V40" s="2">
        <f>'MSG with Gains Details'!Q40/'MSG with Gains Details'!$L40</f>
        <v>0.60526315789473684</v>
      </c>
      <c r="W40" s="2">
        <f>'MSG with Gains Details'!R40/'MSG with Gains Details'!$L40</f>
        <v>2.6315789473684209E-2</v>
      </c>
      <c r="X40" s="2">
        <f>'MSG with Gains Details'!S40/'MSG with Gains Details'!$L40</f>
        <v>0.10526315789473684</v>
      </c>
      <c r="AA40" s="18" t="s">
        <v>42</v>
      </c>
      <c r="AB40" s="30">
        <f>'MSG with Gains Details'!D40</f>
        <v>315</v>
      </c>
      <c r="AC40" s="30">
        <f>'MSG with Gains Details'!B40</f>
        <v>1055</v>
      </c>
      <c r="AD40" s="2">
        <f>'MSG with Gains Details'!D40/'MSG with Gains Details'!B40</f>
        <v>0.29857819905213268</v>
      </c>
      <c r="AE40" s="30">
        <f>'MSG with Gains Details'!M40</f>
        <v>259</v>
      </c>
      <c r="AF40" s="30">
        <f>'MSG with Gains Details'!K40</f>
        <v>1091</v>
      </c>
      <c r="AG40" s="2">
        <f>'MSG with Gains Details'!M40/'MSG with Gains Details'!K40</f>
        <v>0.2373968835930339</v>
      </c>
      <c r="AK40" s="18" t="s">
        <v>42</v>
      </c>
      <c r="AL40" s="3">
        <f>'MSG with Gains Details'!F40</f>
        <v>7</v>
      </c>
      <c r="AM40" s="3">
        <f>'MSG with Gains Details'!G40</f>
        <v>10</v>
      </c>
      <c r="AN40" s="3">
        <f>'MSG with Gains Details'!H40</f>
        <v>33</v>
      </c>
      <c r="AO40" s="3">
        <f>'MSG with Gains Details'!I40</f>
        <v>4</v>
      </c>
      <c r="AP40" s="3">
        <f>'MSG with Gains Details'!J40</f>
        <v>35</v>
      </c>
      <c r="AR40" s="18" t="s">
        <v>42</v>
      </c>
      <c r="AS40" s="3">
        <f>'MSG with Gains Details'!O40</f>
        <v>0</v>
      </c>
      <c r="AT40" s="3">
        <f>'MSG with Gains Details'!P40</f>
        <v>10</v>
      </c>
      <c r="AU40" s="3">
        <f>'MSG with Gains Details'!Q40</f>
        <v>23</v>
      </c>
      <c r="AV40" s="3">
        <f>'MSG with Gains Details'!R40</f>
        <v>1</v>
      </c>
      <c r="AW40" s="3">
        <f>'MSG with Gains Details'!S40</f>
        <v>4</v>
      </c>
    </row>
    <row r="41" spans="2:49" x14ac:dyDescent="0.35">
      <c r="B41" s="18" t="s">
        <v>43</v>
      </c>
      <c r="C41" s="30">
        <f>'MSG with Gains Details'!C41</f>
        <v>736</v>
      </c>
      <c r="D41" s="30">
        <f>'MSG with Gains Details'!D41</f>
        <v>5860</v>
      </c>
      <c r="E41" s="2">
        <f>'MSG with Gains Details'!E41</f>
        <v>0.12559999999999999</v>
      </c>
      <c r="F41" s="30">
        <f>'MSG with Gains Details'!L41</f>
        <v>383</v>
      </c>
      <c r="G41" s="30">
        <f>'MSG with Gains Details'!M41</f>
        <v>4754</v>
      </c>
      <c r="H41" s="2">
        <f>'MSG with Gains Details'!N41</f>
        <v>8.0600000000000005E-2</v>
      </c>
      <c r="I41" s="2">
        <f t="shared" si="0"/>
        <v>-0.35828025477706993</v>
      </c>
      <c r="K41" s="18" t="s">
        <v>43</v>
      </c>
      <c r="L41" s="2">
        <f>'MSG with Gains Details'!F41/'MSG with Gains Details'!$C41</f>
        <v>1.0869565217391304E-2</v>
      </c>
      <c r="M41" s="2">
        <f>'MSG with Gains Details'!G41/'MSG with Gains Details'!$C41</f>
        <v>0</v>
      </c>
      <c r="N41" s="2">
        <f>'MSG with Gains Details'!H41/'MSG with Gains Details'!$C41</f>
        <v>0.90081521739130432</v>
      </c>
      <c r="O41" s="2">
        <f>'MSG with Gains Details'!I41/'MSG with Gains Details'!$C41</f>
        <v>8.152173913043478E-3</v>
      </c>
      <c r="P41" s="2">
        <f>'MSG with Gains Details'!J41/'MSG with Gains Details'!$C41</f>
        <v>0.27853260869565216</v>
      </c>
      <c r="S41" s="18" t="s">
        <v>43</v>
      </c>
      <c r="T41" s="2">
        <f>'MSG with Gains Details'!O41/'MSG with Gains Details'!$L41</f>
        <v>1.3054830287206266E-2</v>
      </c>
      <c r="U41" s="2">
        <f>'MSG with Gains Details'!P41/'MSG with Gains Details'!$L41</f>
        <v>5.2219321148825062E-2</v>
      </c>
      <c r="V41" s="2">
        <f>'MSG with Gains Details'!Q41/'MSG with Gains Details'!$L41</f>
        <v>0.86684073107049608</v>
      </c>
      <c r="W41" s="2">
        <f>'MSG with Gains Details'!R41/'MSG with Gains Details'!$L41</f>
        <v>1.5665796344647518E-2</v>
      </c>
      <c r="X41" s="2">
        <f>'MSG with Gains Details'!S41/'MSG with Gains Details'!$L41</f>
        <v>0.16449086161879894</v>
      </c>
      <c r="AA41" s="18" t="s">
        <v>43</v>
      </c>
      <c r="AB41" s="30">
        <f>'MSG with Gains Details'!D41</f>
        <v>5860</v>
      </c>
      <c r="AC41" s="30">
        <f>'MSG with Gains Details'!B41</f>
        <v>30517</v>
      </c>
      <c r="AD41" s="2">
        <f>'MSG with Gains Details'!D41/'MSG with Gains Details'!B41</f>
        <v>0.19202411770488581</v>
      </c>
      <c r="AE41" s="30">
        <f>'MSG with Gains Details'!M41</f>
        <v>4754</v>
      </c>
      <c r="AF41" s="30">
        <f>'MSG with Gains Details'!K41</f>
        <v>25680</v>
      </c>
      <c r="AG41" s="2">
        <f>'MSG with Gains Details'!M41/'MSG with Gains Details'!K41</f>
        <v>0.1851246105919003</v>
      </c>
      <c r="AK41" s="18" t="s">
        <v>43</v>
      </c>
      <c r="AL41" s="3">
        <f>'MSG with Gains Details'!F41</f>
        <v>8</v>
      </c>
      <c r="AM41" s="3">
        <f>'MSG with Gains Details'!G41</f>
        <v>0</v>
      </c>
      <c r="AN41" s="3">
        <f>'MSG with Gains Details'!H41</f>
        <v>663</v>
      </c>
      <c r="AO41" s="3">
        <f>'MSG with Gains Details'!I41</f>
        <v>6</v>
      </c>
      <c r="AP41" s="3">
        <f>'MSG with Gains Details'!J41</f>
        <v>205</v>
      </c>
      <c r="AR41" s="18" t="s">
        <v>43</v>
      </c>
      <c r="AS41" s="3">
        <f>'MSG with Gains Details'!O41</f>
        <v>5</v>
      </c>
      <c r="AT41" s="3">
        <f>'MSG with Gains Details'!P41</f>
        <v>20</v>
      </c>
      <c r="AU41" s="3">
        <f>'MSG with Gains Details'!Q41</f>
        <v>332</v>
      </c>
      <c r="AV41" s="3">
        <f>'MSG with Gains Details'!R41</f>
        <v>6</v>
      </c>
      <c r="AW41" s="3">
        <f>'MSG with Gains Details'!S41</f>
        <v>63</v>
      </c>
    </row>
    <row r="42" spans="2:49" x14ac:dyDescent="0.35">
      <c r="B42" s="53" t="s">
        <v>150</v>
      </c>
      <c r="C42" s="30">
        <f>'MSG with Gains Details'!C42</f>
        <v>810</v>
      </c>
      <c r="D42" s="30">
        <f>'MSG with Gains Details'!D42</f>
        <v>6175</v>
      </c>
      <c r="E42" s="2">
        <f>'MSG with Gains Details'!E42</f>
        <v>0.13119999999999998</v>
      </c>
      <c r="F42" s="30">
        <f>'MSG with Gains Details'!L42</f>
        <v>421</v>
      </c>
      <c r="G42" s="30">
        <f>'MSG with Gains Details'!M42</f>
        <v>5013</v>
      </c>
      <c r="H42" s="2">
        <f>'MSG with Gains Details'!N42</f>
        <v>8.4000000000000005E-2</v>
      </c>
      <c r="I42" s="2">
        <f t="shared" si="0"/>
        <v>-0.35975609756097549</v>
      </c>
      <c r="K42" s="53" t="s">
        <v>150</v>
      </c>
      <c r="L42" s="2">
        <f>'MSG with Gains Details'!F42/'MSG with Gains Details'!$C42</f>
        <v>1.8518518518518517E-2</v>
      </c>
      <c r="M42" s="2">
        <f>'MSG with Gains Details'!G42/'MSG with Gains Details'!$C42</f>
        <v>1.2345679012345678E-2</v>
      </c>
      <c r="N42" s="2">
        <f>'MSG with Gains Details'!H42/'MSG with Gains Details'!$C42</f>
        <v>0.85925925925925928</v>
      </c>
      <c r="O42" s="2">
        <f>'MSG with Gains Details'!I42/'MSG with Gains Details'!$C42</f>
        <v>1.2345679012345678E-2</v>
      </c>
      <c r="P42" s="2">
        <f>'MSG with Gains Details'!J42/'MSG with Gains Details'!$C42</f>
        <v>0.29629629629629628</v>
      </c>
      <c r="S42" s="53" t="s">
        <v>150</v>
      </c>
      <c r="T42" s="2">
        <f>'MSG with Gains Details'!O42/'MSG with Gains Details'!$L42</f>
        <v>1.1876484560570071E-2</v>
      </c>
      <c r="U42" s="2">
        <f>'MSG with Gains Details'!P42/'MSG with Gains Details'!$L42</f>
        <v>7.1258907363420429E-2</v>
      </c>
      <c r="V42" s="2">
        <f>'MSG with Gains Details'!Q42/'MSG with Gains Details'!$L42</f>
        <v>0.84323040380047509</v>
      </c>
      <c r="W42" s="2">
        <f>'MSG with Gains Details'!R42/'MSG with Gains Details'!$L42</f>
        <v>1.66270783847981E-2</v>
      </c>
      <c r="X42" s="2">
        <f>'MSG with Gains Details'!S42/'MSG with Gains Details'!$L42</f>
        <v>0.15914489311163896</v>
      </c>
      <c r="AA42" s="53" t="s">
        <v>150</v>
      </c>
      <c r="AB42" s="30">
        <f>'MSG with Gains Details'!D42</f>
        <v>6175</v>
      </c>
      <c r="AC42" s="30">
        <f>'MSG with Gains Details'!B42</f>
        <v>31572</v>
      </c>
      <c r="AD42" s="2">
        <f>'MSG with Gains Details'!D42/'MSG with Gains Details'!B42</f>
        <v>0.1955846952996326</v>
      </c>
      <c r="AE42" s="30">
        <f>'MSG with Gains Details'!M42</f>
        <v>5013</v>
      </c>
      <c r="AF42" s="30">
        <f>'MSG with Gains Details'!K42</f>
        <v>26771</v>
      </c>
      <c r="AG42" s="2">
        <f>'MSG with Gains Details'!M42/'MSG with Gains Details'!K42</f>
        <v>0.18725486533935976</v>
      </c>
      <c r="AK42" s="53" t="s">
        <v>150</v>
      </c>
      <c r="AL42" s="3">
        <f>'MSG with Gains Details'!F42</f>
        <v>15</v>
      </c>
      <c r="AM42" s="3">
        <f>'MSG with Gains Details'!G42</f>
        <v>10</v>
      </c>
      <c r="AN42" s="3">
        <f>'MSG with Gains Details'!H42</f>
        <v>696</v>
      </c>
      <c r="AO42" s="3">
        <f>'MSG with Gains Details'!I42</f>
        <v>10</v>
      </c>
      <c r="AP42" s="3">
        <f>'MSG with Gains Details'!J42</f>
        <v>240</v>
      </c>
      <c r="AR42" s="53" t="s">
        <v>150</v>
      </c>
      <c r="AS42" s="3">
        <f>'MSG with Gains Details'!O42</f>
        <v>5</v>
      </c>
      <c r="AT42" s="3">
        <f>'MSG with Gains Details'!P42</f>
        <v>30</v>
      </c>
      <c r="AU42" s="3">
        <f>'MSG with Gains Details'!Q42</f>
        <v>355</v>
      </c>
      <c r="AV42" s="3">
        <f>'MSG with Gains Details'!R42</f>
        <v>7</v>
      </c>
      <c r="AW42" s="3">
        <f>'MSG with Gains Details'!S42</f>
        <v>67</v>
      </c>
    </row>
    <row r="43" spans="2:49" x14ac:dyDescent="0.35">
      <c r="B43" s="18" t="s">
        <v>181</v>
      </c>
      <c r="C43" s="30">
        <f>'MSG with Gains Details'!C43</f>
        <v>113</v>
      </c>
      <c r="D43" s="30">
        <f>'MSG with Gains Details'!D43</f>
        <v>1819</v>
      </c>
      <c r="E43" s="2">
        <f>'MSG with Gains Details'!E43</f>
        <v>6.2100000000000002E-2</v>
      </c>
      <c r="F43" s="30">
        <f>'MSG with Gains Details'!L43</f>
        <v>266</v>
      </c>
      <c r="G43" s="30">
        <f>'MSG with Gains Details'!M43</f>
        <v>1970</v>
      </c>
      <c r="H43" s="2">
        <f>'MSG with Gains Details'!N43</f>
        <v>0.13500000000000001</v>
      </c>
      <c r="I43" s="2">
        <f t="shared" si="0"/>
        <v>1.1739130434782608</v>
      </c>
      <c r="K43" s="18" t="s">
        <v>181</v>
      </c>
      <c r="L43" s="2">
        <f>'MSG with Gains Details'!F43/'MSG with Gains Details'!$C43</f>
        <v>0</v>
      </c>
      <c r="M43" s="2">
        <f>'MSG with Gains Details'!G43/'MSG with Gains Details'!$C43</f>
        <v>0.23893805309734514</v>
      </c>
      <c r="N43" s="2">
        <f>'MSG with Gains Details'!H43/'MSG with Gains Details'!$C43</f>
        <v>0.55752212389380529</v>
      </c>
      <c r="O43" s="2">
        <f>'MSG with Gains Details'!I43/'MSG with Gains Details'!$C43</f>
        <v>6.1946902654867256E-2</v>
      </c>
      <c r="P43" s="2">
        <f>'MSG with Gains Details'!J43/'MSG with Gains Details'!$C43</f>
        <v>0.1415929203539823</v>
      </c>
      <c r="S43" s="18" t="s">
        <v>181</v>
      </c>
      <c r="T43" s="2">
        <f>'MSG with Gains Details'!O43/'MSG with Gains Details'!$L43</f>
        <v>1.5037593984962405E-2</v>
      </c>
      <c r="U43" s="2">
        <f>'MSG with Gains Details'!P43/'MSG with Gains Details'!$L43</f>
        <v>9.7744360902255634E-2</v>
      </c>
      <c r="V43" s="2">
        <f>'MSG with Gains Details'!Q43/'MSG with Gains Details'!$L43</f>
        <v>0.15413533834586465</v>
      </c>
      <c r="W43" s="2">
        <f>'MSG with Gains Details'!R43/'MSG with Gains Details'!$L43</f>
        <v>1.1278195488721804E-2</v>
      </c>
      <c r="X43" s="2">
        <f>'MSG with Gains Details'!S43/'MSG with Gains Details'!$L43</f>
        <v>0.72932330827067671</v>
      </c>
      <c r="AA43" s="18" t="s">
        <v>181</v>
      </c>
      <c r="AB43" s="30">
        <f>'MSG with Gains Details'!D43</f>
        <v>1819</v>
      </c>
      <c r="AC43" s="30">
        <f>'MSG with Gains Details'!B43</f>
        <v>16363</v>
      </c>
      <c r="AD43" s="2">
        <f>'MSG with Gains Details'!D43/'MSG with Gains Details'!B43</f>
        <v>0.11116543421133045</v>
      </c>
      <c r="AE43" s="30">
        <f>'MSG with Gains Details'!M43</f>
        <v>1970</v>
      </c>
      <c r="AF43" s="30">
        <f>'MSG with Gains Details'!K43</f>
        <v>16669</v>
      </c>
      <c r="AG43" s="2">
        <f>'MSG with Gains Details'!M43/'MSG with Gains Details'!K43</f>
        <v>0.11818345431639571</v>
      </c>
      <c r="AK43" s="18" t="s">
        <v>181</v>
      </c>
      <c r="AL43" s="3">
        <f>'MSG with Gains Details'!F43</f>
        <v>0</v>
      </c>
      <c r="AM43" s="3">
        <f>'MSG with Gains Details'!G43</f>
        <v>27</v>
      </c>
      <c r="AN43" s="3">
        <f>'MSG with Gains Details'!H43</f>
        <v>63</v>
      </c>
      <c r="AO43" s="3">
        <f>'MSG with Gains Details'!I43</f>
        <v>7</v>
      </c>
      <c r="AP43" s="3">
        <f>'MSG with Gains Details'!J43</f>
        <v>16</v>
      </c>
      <c r="AR43" s="18" t="s">
        <v>181</v>
      </c>
      <c r="AS43" s="3">
        <f>'MSG with Gains Details'!O43</f>
        <v>4</v>
      </c>
      <c r="AT43" s="3">
        <f>'MSG with Gains Details'!P43</f>
        <v>26</v>
      </c>
      <c r="AU43" s="3">
        <f>'MSG with Gains Details'!Q43</f>
        <v>41</v>
      </c>
      <c r="AV43" s="3">
        <f>'MSG with Gains Details'!R43</f>
        <v>3</v>
      </c>
      <c r="AW43" s="3">
        <f>'MSG with Gains Details'!S43</f>
        <v>194</v>
      </c>
    </row>
    <row r="44" spans="2:49" x14ac:dyDescent="0.35">
      <c r="B44" s="18" t="s">
        <v>45</v>
      </c>
      <c r="C44" s="30">
        <f>'MSG with Gains Details'!C44</f>
        <v>12</v>
      </c>
      <c r="D44" s="30">
        <f>'MSG with Gains Details'!D44</f>
        <v>87</v>
      </c>
      <c r="E44" s="2">
        <f>'MSG with Gains Details'!E44</f>
        <v>0.13789999999999999</v>
      </c>
      <c r="F44" s="30">
        <f>'MSG with Gains Details'!L44</f>
        <v>31</v>
      </c>
      <c r="G44" s="30">
        <f>'MSG with Gains Details'!M44</f>
        <v>59</v>
      </c>
      <c r="H44" s="2">
        <f>'MSG with Gains Details'!N44</f>
        <v>0.52539999999999998</v>
      </c>
      <c r="I44" s="2">
        <f t="shared" si="0"/>
        <v>2.810007251631617</v>
      </c>
      <c r="K44" s="18" t="s">
        <v>45</v>
      </c>
      <c r="L44" s="2">
        <f>'MSG with Gains Details'!F44/'MSG with Gains Details'!$C44</f>
        <v>0</v>
      </c>
      <c r="M44" s="2">
        <f>'MSG with Gains Details'!G44/'MSG with Gains Details'!$C44</f>
        <v>0.58333333333333337</v>
      </c>
      <c r="N44" s="2">
        <f>'MSG with Gains Details'!H44/'MSG with Gains Details'!$C44</f>
        <v>0.33333333333333331</v>
      </c>
      <c r="O44" s="2">
        <f>'MSG with Gains Details'!I44/'MSG with Gains Details'!$C44</f>
        <v>0</v>
      </c>
      <c r="P44" s="2">
        <f>'MSG with Gains Details'!J44/'MSG with Gains Details'!$C44</f>
        <v>8.3333333333333329E-2</v>
      </c>
      <c r="S44" s="18" t="s">
        <v>45</v>
      </c>
      <c r="T44" s="2">
        <f>'MSG with Gains Details'!O44/'MSG with Gains Details'!$L44</f>
        <v>0</v>
      </c>
      <c r="U44" s="2">
        <f>'MSG with Gains Details'!P44/'MSG with Gains Details'!$L44</f>
        <v>0.25806451612903225</v>
      </c>
      <c r="V44" s="2">
        <f>'MSG with Gains Details'!Q44/'MSG with Gains Details'!$L44</f>
        <v>0.64516129032258063</v>
      </c>
      <c r="W44" s="2">
        <f>'MSG with Gains Details'!R44/'MSG with Gains Details'!$L44</f>
        <v>0</v>
      </c>
      <c r="X44" s="2">
        <f>'MSG with Gains Details'!S44/'MSG with Gains Details'!$L44</f>
        <v>9.6774193548387094E-2</v>
      </c>
      <c r="AA44" s="18" t="s">
        <v>45</v>
      </c>
      <c r="AB44" s="30">
        <f>'MSG with Gains Details'!D44</f>
        <v>87</v>
      </c>
      <c r="AC44" s="30">
        <f>'MSG with Gains Details'!B44</f>
        <v>301</v>
      </c>
      <c r="AD44" s="2">
        <f>'MSG with Gains Details'!D44/'MSG with Gains Details'!B44</f>
        <v>0.28903654485049834</v>
      </c>
      <c r="AE44" s="30">
        <f>'MSG with Gains Details'!M44</f>
        <v>59</v>
      </c>
      <c r="AF44" s="30">
        <f>'MSG with Gains Details'!K44</f>
        <v>312</v>
      </c>
      <c r="AG44" s="2">
        <f>'MSG with Gains Details'!M44/'MSG with Gains Details'!K44</f>
        <v>0.1891025641025641</v>
      </c>
      <c r="AK44" s="18" t="s">
        <v>45</v>
      </c>
      <c r="AL44" s="3">
        <f>'MSG with Gains Details'!F44</f>
        <v>0</v>
      </c>
      <c r="AM44" s="3">
        <f>'MSG with Gains Details'!G44</f>
        <v>7</v>
      </c>
      <c r="AN44" s="3">
        <f>'MSG with Gains Details'!H44</f>
        <v>4</v>
      </c>
      <c r="AO44" s="3">
        <f>'MSG with Gains Details'!I44</f>
        <v>0</v>
      </c>
      <c r="AP44" s="3">
        <f>'MSG with Gains Details'!J44</f>
        <v>1</v>
      </c>
      <c r="AR44" s="18" t="s">
        <v>45</v>
      </c>
      <c r="AS44" s="3">
        <f>'MSG with Gains Details'!O44</f>
        <v>0</v>
      </c>
      <c r="AT44" s="3">
        <f>'MSG with Gains Details'!P44</f>
        <v>8</v>
      </c>
      <c r="AU44" s="3">
        <f>'MSG with Gains Details'!Q44</f>
        <v>20</v>
      </c>
      <c r="AV44" s="3">
        <f>'MSG with Gains Details'!R44</f>
        <v>0</v>
      </c>
      <c r="AW44" s="3">
        <f>'MSG with Gains Details'!S44</f>
        <v>3</v>
      </c>
    </row>
    <row r="45" spans="2:49" x14ac:dyDescent="0.35">
      <c r="B45" s="18" t="s">
        <v>46</v>
      </c>
      <c r="C45" s="30">
        <f>'MSG with Gains Details'!C45</f>
        <v>356</v>
      </c>
      <c r="D45" s="30">
        <f>'MSG with Gains Details'!D45</f>
        <v>2378</v>
      </c>
      <c r="E45" s="2">
        <f>'MSG with Gains Details'!E45</f>
        <v>0.1507</v>
      </c>
      <c r="F45" s="30">
        <f>'MSG with Gains Details'!L45</f>
        <v>940</v>
      </c>
      <c r="G45" s="30">
        <f>'MSG with Gains Details'!M45</f>
        <v>2046</v>
      </c>
      <c r="H45" s="2">
        <f>'MSG with Gains Details'!N45</f>
        <v>0.45939999999999998</v>
      </c>
      <c r="I45" s="2">
        <f t="shared" si="0"/>
        <v>2.048440610484406</v>
      </c>
      <c r="K45" s="18" t="s">
        <v>46</v>
      </c>
      <c r="L45" s="2">
        <f>'MSG with Gains Details'!F45/'MSG with Gains Details'!$C45</f>
        <v>1.4044943820224719E-2</v>
      </c>
      <c r="M45" s="2">
        <f>'MSG with Gains Details'!G45/'MSG with Gains Details'!$C45</f>
        <v>0.5393258426966292</v>
      </c>
      <c r="N45" s="2">
        <f>'MSG with Gains Details'!H45/'MSG with Gains Details'!$C45</f>
        <v>0.32303370786516855</v>
      </c>
      <c r="O45" s="2">
        <f>'MSG with Gains Details'!I45/'MSG with Gains Details'!$C45</f>
        <v>0</v>
      </c>
      <c r="P45" s="2">
        <f>'MSG with Gains Details'!J45/'MSG with Gains Details'!$C45</f>
        <v>0.1151685393258427</v>
      </c>
      <c r="S45" s="18" t="s">
        <v>46</v>
      </c>
      <c r="T45" s="2">
        <f>'MSG with Gains Details'!O45/'MSG with Gains Details'!$L45</f>
        <v>2.2340425531914895E-2</v>
      </c>
      <c r="U45" s="2">
        <f>'MSG with Gains Details'!P45/'MSG with Gains Details'!$L45</f>
        <v>0.63723404255319149</v>
      </c>
      <c r="V45" s="2">
        <f>'MSG with Gains Details'!Q45/'MSG with Gains Details'!$L45</f>
        <v>0.2946808510638298</v>
      </c>
      <c r="W45" s="2">
        <f>'MSG with Gains Details'!R45/'MSG with Gains Details'!$L45</f>
        <v>0</v>
      </c>
      <c r="X45" s="2">
        <f>'MSG with Gains Details'!S45/'MSG with Gains Details'!$L45</f>
        <v>4.7872340425531915E-2</v>
      </c>
      <c r="AA45" s="18" t="s">
        <v>46</v>
      </c>
      <c r="AB45" s="30">
        <f>'MSG with Gains Details'!D45</f>
        <v>2378</v>
      </c>
      <c r="AC45" s="30">
        <f>'MSG with Gains Details'!B45</f>
        <v>6310</v>
      </c>
      <c r="AD45" s="2">
        <f>'MSG with Gains Details'!D45/'MSG with Gains Details'!B45</f>
        <v>0.37686212361331223</v>
      </c>
      <c r="AE45" s="30">
        <f>'MSG with Gains Details'!M45</f>
        <v>2046</v>
      </c>
      <c r="AF45" s="30">
        <f>'MSG with Gains Details'!K45</f>
        <v>6646</v>
      </c>
      <c r="AG45" s="2">
        <f>'MSG with Gains Details'!M45/'MSG with Gains Details'!K45</f>
        <v>0.30785434848028892</v>
      </c>
      <c r="AK45" s="18" t="s">
        <v>46</v>
      </c>
      <c r="AL45" s="3">
        <f>'MSG with Gains Details'!F45</f>
        <v>5</v>
      </c>
      <c r="AM45" s="3">
        <f>'MSG with Gains Details'!G45</f>
        <v>192</v>
      </c>
      <c r="AN45" s="3">
        <f>'MSG with Gains Details'!H45</f>
        <v>115</v>
      </c>
      <c r="AO45" s="3">
        <f>'MSG with Gains Details'!I45</f>
        <v>0</v>
      </c>
      <c r="AP45" s="3">
        <f>'MSG with Gains Details'!J45</f>
        <v>41</v>
      </c>
      <c r="AR45" s="18" t="s">
        <v>46</v>
      </c>
      <c r="AS45" s="3">
        <f>'MSG with Gains Details'!O45</f>
        <v>21</v>
      </c>
      <c r="AT45" s="3">
        <f>'MSG with Gains Details'!P45</f>
        <v>599</v>
      </c>
      <c r="AU45" s="3">
        <f>'MSG with Gains Details'!Q45</f>
        <v>277</v>
      </c>
      <c r="AV45" s="3">
        <f>'MSG with Gains Details'!R45</f>
        <v>0</v>
      </c>
      <c r="AW45" s="3">
        <f>'MSG with Gains Details'!S45</f>
        <v>45</v>
      </c>
    </row>
    <row r="46" spans="2:49" x14ac:dyDescent="0.35">
      <c r="B46" s="53" t="s">
        <v>151</v>
      </c>
      <c r="C46" s="30">
        <f>'MSG with Gains Details'!C46</f>
        <v>368</v>
      </c>
      <c r="D46" s="30">
        <f>'MSG with Gains Details'!D46</f>
        <v>2465</v>
      </c>
      <c r="E46" s="2">
        <f>'MSG with Gains Details'!E46</f>
        <v>0.14899999999999999</v>
      </c>
      <c r="F46" s="30">
        <f>'MSG with Gains Details'!L46</f>
        <v>971</v>
      </c>
      <c r="G46" s="30">
        <f>'MSG with Gains Details'!M46</f>
        <v>2105</v>
      </c>
      <c r="H46" s="2">
        <f>'MSG with Gains Details'!N46</f>
        <v>0.46130000000000004</v>
      </c>
      <c r="I46" s="2">
        <f t="shared" si="0"/>
        <v>2.0959731543624165</v>
      </c>
      <c r="K46" s="53" t="s">
        <v>151</v>
      </c>
      <c r="L46" s="2">
        <f>'MSG with Gains Details'!F46/'MSG with Gains Details'!$C46</f>
        <v>1.358695652173913E-2</v>
      </c>
      <c r="M46" s="2">
        <f>'MSG with Gains Details'!G46/'MSG with Gains Details'!$C46</f>
        <v>0.54076086956521741</v>
      </c>
      <c r="N46" s="2">
        <f>'MSG with Gains Details'!H46/'MSG with Gains Details'!$C46</f>
        <v>0.3233695652173913</v>
      </c>
      <c r="O46" s="2">
        <f>'MSG with Gains Details'!I46/'MSG with Gains Details'!$C46</f>
        <v>0</v>
      </c>
      <c r="P46" s="2">
        <f>'MSG with Gains Details'!J46/'MSG with Gains Details'!$C46</f>
        <v>0.11413043478260869</v>
      </c>
      <c r="S46" s="53" t="s">
        <v>151</v>
      </c>
      <c r="T46" s="2">
        <f>'MSG with Gains Details'!O46/'MSG with Gains Details'!$L46</f>
        <v>2.1627188465499485E-2</v>
      </c>
      <c r="U46" s="2">
        <f>'MSG with Gains Details'!P46/'MSG with Gains Details'!$L46</f>
        <v>0.62512873326467555</v>
      </c>
      <c r="V46" s="2">
        <f>'MSG with Gains Details'!Q46/'MSG with Gains Details'!$L46</f>
        <v>0.305870236869207</v>
      </c>
      <c r="W46" s="2">
        <f>'MSG with Gains Details'!R46/'MSG with Gains Details'!$L46</f>
        <v>0</v>
      </c>
      <c r="X46" s="2">
        <f>'MSG with Gains Details'!S46/'MSG with Gains Details'!$L46</f>
        <v>4.9433573635427393E-2</v>
      </c>
      <c r="AA46" s="53" t="s">
        <v>151</v>
      </c>
      <c r="AB46" s="30">
        <f>'MSG with Gains Details'!D46</f>
        <v>2465</v>
      </c>
      <c r="AC46" s="30">
        <f>'MSG with Gains Details'!B46</f>
        <v>6611</v>
      </c>
      <c r="AD46" s="2">
        <f>'MSG with Gains Details'!D46/'MSG with Gains Details'!B46</f>
        <v>0.37286340946906671</v>
      </c>
      <c r="AE46" s="30">
        <f>'MSG with Gains Details'!M46</f>
        <v>2105</v>
      </c>
      <c r="AF46" s="30">
        <f>'MSG with Gains Details'!K46</f>
        <v>6958</v>
      </c>
      <c r="AG46" s="2">
        <f>'MSG with Gains Details'!M46/'MSG with Gains Details'!K46</f>
        <v>0.30252946248922102</v>
      </c>
      <c r="AK46" s="53" t="s">
        <v>151</v>
      </c>
      <c r="AL46" s="3">
        <f>'MSG with Gains Details'!F46</f>
        <v>5</v>
      </c>
      <c r="AM46" s="3">
        <f>'MSG with Gains Details'!G46</f>
        <v>199</v>
      </c>
      <c r="AN46" s="3">
        <f>'MSG with Gains Details'!H46</f>
        <v>119</v>
      </c>
      <c r="AO46" s="3">
        <f>'MSG with Gains Details'!I46</f>
        <v>0</v>
      </c>
      <c r="AP46" s="3">
        <f>'MSG with Gains Details'!J46</f>
        <v>42</v>
      </c>
      <c r="AR46" s="53" t="s">
        <v>151</v>
      </c>
      <c r="AS46" s="3">
        <f>'MSG with Gains Details'!O46</f>
        <v>21</v>
      </c>
      <c r="AT46" s="3">
        <f>'MSG with Gains Details'!P46</f>
        <v>607</v>
      </c>
      <c r="AU46" s="3">
        <f>'MSG with Gains Details'!Q46</f>
        <v>297</v>
      </c>
      <c r="AV46" s="3">
        <f>'MSG with Gains Details'!R46</f>
        <v>0</v>
      </c>
      <c r="AW46" s="3">
        <f>'MSG with Gains Details'!S46</f>
        <v>48</v>
      </c>
    </row>
    <row r="47" spans="2:49" x14ac:dyDescent="0.35">
      <c r="B47" s="18" t="s">
        <v>47</v>
      </c>
      <c r="C47" s="30">
        <f>'MSG with Gains Details'!C47</f>
        <v>52</v>
      </c>
      <c r="D47" s="30">
        <f>'MSG with Gains Details'!D47</f>
        <v>168</v>
      </c>
      <c r="E47" s="2">
        <f>'MSG with Gains Details'!E47</f>
        <v>0.3095</v>
      </c>
      <c r="F47" s="30">
        <f>'MSG with Gains Details'!L47</f>
        <v>51</v>
      </c>
      <c r="G47" s="30">
        <f>'MSG with Gains Details'!M47</f>
        <v>133</v>
      </c>
      <c r="H47" s="2">
        <f>'MSG with Gains Details'!N47</f>
        <v>0.38350000000000001</v>
      </c>
      <c r="I47" s="2">
        <f t="shared" si="0"/>
        <v>0.23909531502423276</v>
      </c>
      <c r="K47" s="18" t="s">
        <v>47</v>
      </c>
      <c r="L47" s="2">
        <f>'MSG with Gains Details'!F47/'MSG with Gains Details'!$C47</f>
        <v>0.53846153846153844</v>
      </c>
      <c r="M47" s="2">
        <f>'MSG with Gains Details'!G47/'MSG with Gains Details'!$C47</f>
        <v>5.7692307692307696E-2</v>
      </c>
      <c r="N47" s="2">
        <f>'MSG with Gains Details'!H47/'MSG with Gains Details'!$C47</f>
        <v>0.88461538461538458</v>
      </c>
      <c r="O47" s="2">
        <f>'MSG with Gains Details'!I47/'MSG with Gains Details'!$C47</f>
        <v>0</v>
      </c>
      <c r="P47" s="2">
        <f>'MSG with Gains Details'!J47/'MSG with Gains Details'!$C47</f>
        <v>1.9230769230769232E-2</v>
      </c>
      <c r="S47" s="18" t="s">
        <v>47</v>
      </c>
      <c r="T47" s="2">
        <f>'MSG with Gains Details'!O47/'MSG with Gains Details'!$L47</f>
        <v>0.13725490196078433</v>
      </c>
      <c r="U47" s="2">
        <f>'MSG with Gains Details'!P47/'MSG with Gains Details'!$L47</f>
        <v>3.9215686274509803E-2</v>
      </c>
      <c r="V47" s="2">
        <f>'MSG with Gains Details'!Q47/'MSG with Gains Details'!$L47</f>
        <v>0.88235294117647056</v>
      </c>
      <c r="W47" s="2">
        <f>'MSG with Gains Details'!R47/'MSG with Gains Details'!$L47</f>
        <v>1.9607843137254902E-2</v>
      </c>
      <c r="X47" s="2">
        <f>'MSG with Gains Details'!S47/'MSG with Gains Details'!$L47</f>
        <v>1.9607843137254902E-2</v>
      </c>
      <c r="AA47" s="18" t="s">
        <v>47</v>
      </c>
      <c r="AB47" s="30">
        <f>'MSG with Gains Details'!D47</f>
        <v>168</v>
      </c>
      <c r="AC47" s="30">
        <f>'MSG with Gains Details'!B47</f>
        <v>1128</v>
      </c>
      <c r="AD47" s="2">
        <f>'MSG with Gains Details'!D47/'MSG with Gains Details'!B47</f>
        <v>0.14893617021276595</v>
      </c>
      <c r="AE47" s="30">
        <f>'MSG with Gains Details'!M47</f>
        <v>133</v>
      </c>
      <c r="AF47" s="30">
        <f>'MSG with Gains Details'!K47</f>
        <v>1022</v>
      </c>
      <c r="AG47" s="2">
        <f>'MSG with Gains Details'!M47/'MSG with Gains Details'!K47</f>
        <v>0.13013698630136986</v>
      </c>
      <c r="AK47" s="18" t="s">
        <v>47</v>
      </c>
      <c r="AL47" s="3">
        <f>'MSG with Gains Details'!F47</f>
        <v>28</v>
      </c>
      <c r="AM47" s="3">
        <f>'MSG with Gains Details'!G47</f>
        <v>3</v>
      </c>
      <c r="AN47" s="3">
        <f>'MSG with Gains Details'!H47</f>
        <v>46</v>
      </c>
      <c r="AO47" s="3">
        <f>'MSG with Gains Details'!I47</f>
        <v>0</v>
      </c>
      <c r="AP47" s="3">
        <f>'MSG with Gains Details'!J47</f>
        <v>1</v>
      </c>
      <c r="AR47" s="18" t="s">
        <v>47</v>
      </c>
      <c r="AS47" s="3">
        <f>'MSG with Gains Details'!O47</f>
        <v>7</v>
      </c>
      <c r="AT47" s="3">
        <f>'MSG with Gains Details'!P47</f>
        <v>2</v>
      </c>
      <c r="AU47" s="3">
        <f>'MSG with Gains Details'!Q47</f>
        <v>45</v>
      </c>
      <c r="AV47" s="3">
        <f>'MSG with Gains Details'!R47</f>
        <v>1</v>
      </c>
      <c r="AW47" s="3">
        <f>'MSG with Gains Details'!S47</f>
        <v>1</v>
      </c>
    </row>
    <row r="48" spans="2:49" x14ac:dyDescent="0.35">
      <c r="B48" s="18" t="s">
        <v>48</v>
      </c>
      <c r="C48" s="30">
        <f>'MSG with Gains Details'!C48</f>
        <v>1943</v>
      </c>
      <c r="D48" s="30">
        <f>'MSG with Gains Details'!D48</f>
        <v>10572</v>
      </c>
      <c r="E48" s="2">
        <f>'MSG with Gains Details'!E48</f>
        <v>0.1847</v>
      </c>
      <c r="F48" s="30">
        <f>'MSG with Gains Details'!L48</f>
        <v>1305</v>
      </c>
      <c r="G48" s="30">
        <f>'MSG with Gains Details'!M48</f>
        <v>8603</v>
      </c>
      <c r="H48" s="2">
        <f>'MSG with Gains Details'!N48</f>
        <v>0.1517</v>
      </c>
      <c r="I48" s="2">
        <f t="shared" si="0"/>
        <v>-0.17866811044937736</v>
      </c>
      <c r="K48" s="18" t="s">
        <v>48</v>
      </c>
      <c r="L48" s="2">
        <f>'MSG with Gains Details'!F48/'MSG with Gains Details'!$C48</f>
        <v>4.5805455481214619E-2</v>
      </c>
      <c r="M48" s="2">
        <f>'MSG with Gains Details'!G48/'MSG with Gains Details'!$C48</f>
        <v>0.64899639732372616</v>
      </c>
      <c r="N48" s="2">
        <f>'MSG with Gains Details'!H48/'MSG with Gains Details'!$C48</f>
        <v>0.10756562017498714</v>
      </c>
      <c r="O48" s="2">
        <f>'MSG with Gains Details'!I48/'MSG with Gains Details'!$C48</f>
        <v>0</v>
      </c>
      <c r="P48" s="2">
        <f>'MSG with Gains Details'!J48/'MSG with Gains Details'!$C48</f>
        <v>0.20432321152856409</v>
      </c>
      <c r="S48" s="18" t="s">
        <v>48</v>
      </c>
      <c r="T48" s="2">
        <f>'MSG with Gains Details'!O48/'MSG with Gains Details'!$L48</f>
        <v>9.9616858237547897E-3</v>
      </c>
      <c r="U48" s="2">
        <f>'MSG with Gains Details'!P48/'MSG with Gains Details'!$L48</f>
        <v>0.72030651340996166</v>
      </c>
      <c r="V48" s="2">
        <f>'MSG with Gains Details'!Q48/'MSG with Gains Details'!$L48</f>
        <v>0.11570881226053639</v>
      </c>
      <c r="W48" s="2">
        <f>'MSG with Gains Details'!R48/'MSG with Gains Details'!$L48</f>
        <v>1.5325670498084292E-3</v>
      </c>
      <c r="X48" s="2">
        <f>'MSG with Gains Details'!S48/'MSG with Gains Details'!$L48</f>
        <v>0.16168582375478927</v>
      </c>
      <c r="AA48" s="18" t="s">
        <v>48</v>
      </c>
      <c r="AB48" s="30">
        <f>'MSG with Gains Details'!D48</f>
        <v>10572</v>
      </c>
      <c r="AC48" s="30">
        <f>'MSG with Gains Details'!B48</f>
        <v>24404</v>
      </c>
      <c r="AD48" s="2">
        <f>'MSG with Gains Details'!D48/'MSG with Gains Details'!B48</f>
        <v>0.43320767087362727</v>
      </c>
      <c r="AE48" s="30">
        <f>'MSG with Gains Details'!M48</f>
        <v>8603</v>
      </c>
      <c r="AF48" s="30">
        <f>'MSG with Gains Details'!K48</f>
        <v>24762</v>
      </c>
      <c r="AG48" s="2">
        <f>'MSG with Gains Details'!M48/'MSG with Gains Details'!K48</f>
        <v>0.34742750989419269</v>
      </c>
      <c r="AK48" s="18" t="s">
        <v>48</v>
      </c>
      <c r="AL48" s="3">
        <f>'MSG with Gains Details'!F48</f>
        <v>89</v>
      </c>
      <c r="AM48" s="3">
        <f>'MSG with Gains Details'!G48</f>
        <v>1261</v>
      </c>
      <c r="AN48" s="3">
        <f>'MSG with Gains Details'!H48</f>
        <v>209</v>
      </c>
      <c r="AO48" s="3">
        <f>'MSG with Gains Details'!I48</f>
        <v>0</v>
      </c>
      <c r="AP48" s="3">
        <f>'MSG with Gains Details'!J48</f>
        <v>397</v>
      </c>
      <c r="AR48" s="18" t="s">
        <v>48</v>
      </c>
      <c r="AS48" s="3">
        <f>'MSG with Gains Details'!O48</f>
        <v>13</v>
      </c>
      <c r="AT48" s="3">
        <f>'MSG with Gains Details'!P48</f>
        <v>940</v>
      </c>
      <c r="AU48" s="3">
        <f>'MSG with Gains Details'!Q48</f>
        <v>151</v>
      </c>
      <c r="AV48" s="3">
        <f>'MSG with Gains Details'!R48</f>
        <v>2</v>
      </c>
      <c r="AW48" s="3">
        <f>'MSG with Gains Details'!S48</f>
        <v>211</v>
      </c>
    </row>
    <row r="49" spans="2:49" x14ac:dyDescent="0.35">
      <c r="B49" s="53" t="s">
        <v>152</v>
      </c>
      <c r="C49" s="30">
        <f>'MSG with Gains Details'!C49</f>
        <v>1995</v>
      </c>
      <c r="D49" s="30">
        <f>'MSG with Gains Details'!D49</f>
        <v>10740</v>
      </c>
      <c r="E49" s="2">
        <f>'MSG with Gains Details'!E49</f>
        <v>0.186</v>
      </c>
      <c r="F49" s="30">
        <f>'MSG with Gains Details'!L49</f>
        <v>1356</v>
      </c>
      <c r="G49" s="30">
        <f>'MSG with Gains Details'!M49</f>
        <v>8736</v>
      </c>
      <c r="H49" s="2">
        <f>'MSG with Gains Details'!N49</f>
        <v>0.1552</v>
      </c>
      <c r="I49" s="2">
        <f t="shared" si="0"/>
        <v>-0.16559139784946231</v>
      </c>
      <c r="K49" s="53" t="s">
        <v>152</v>
      </c>
      <c r="L49" s="2">
        <f>'MSG with Gains Details'!F49/'MSG with Gains Details'!$C49</f>
        <v>5.8646616541353384E-2</v>
      </c>
      <c r="M49" s="2">
        <f>'MSG with Gains Details'!G49/'MSG with Gains Details'!$C49</f>
        <v>0.63358395989974936</v>
      </c>
      <c r="N49" s="2">
        <f>'MSG with Gains Details'!H49/'MSG with Gains Details'!$C49</f>
        <v>0.12781954887218044</v>
      </c>
      <c r="O49" s="2">
        <f>'MSG with Gains Details'!I49/'MSG with Gains Details'!$C49</f>
        <v>0</v>
      </c>
      <c r="P49" s="2">
        <f>'MSG with Gains Details'!J49/'MSG with Gains Details'!$C49</f>
        <v>0.19949874686716793</v>
      </c>
      <c r="S49" s="53" t="s">
        <v>152</v>
      </c>
      <c r="T49" s="2">
        <f>'MSG with Gains Details'!O49/'MSG with Gains Details'!$L49</f>
        <v>1.4749262536873156E-2</v>
      </c>
      <c r="U49" s="2">
        <f>'MSG with Gains Details'!P49/'MSG with Gains Details'!$L49</f>
        <v>0.69469026548672563</v>
      </c>
      <c r="V49" s="2">
        <f>'MSG with Gains Details'!Q49/'MSG with Gains Details'!$L49</f>
        <v>0.14454277286135694</v>
      </c>
      <c r="W49" s="2">
        <f>'MSG with Gains Details'!R49/'MSG with Gains Details'!$L49</f>
        <v>2.2123893805309734E-3</v>
      </c>
      <c r="X49" s="2">
        <f>'MSG with Gains Details'!S49/'MSG with Gains Details'!$L49</f>
        <v>0.15634218289085547</v>
      </c>
      <c r="AA49" s="53" t="s">
        <v>152</v>
      </c>
      <c r="AB49" s="30">
        <f>'MSG with Gains Details'!D49</f>
        <v>10740</v>
      </c>
      <c r="AC49" s="30">
        <f>'MSG with Gains Details'!B49</f>
        <v>25532</v>
      </c>
      <c r="AD49" s="2">
        <f>'MSG with Gains Details'!D49/'MSG with Gains Details'!B49</f>
        <v>0.42064859783800723</v>
      </c>
      <c r="AE49" s="30">
        <f>'MSG with Gains Details'!M49</f>
        <v>8736</v>
      </c>
      <c r="AF49" s="30">
        <f>'MSG with Gains Details'!K49</f>
        <v>25784</v>
      </c>
      <c r="AG49" s="2">
        <f>'MSG with Gains Details'!M49/'MSG with Gains Details'!K49</f>
        <v>0.33881476884889855</v>
      </c>
      <c r="AK49" s="53" t="s">
        <v>152</v>
      </c>
      <c r="AL49" s="3">
        <f>'MSG with Gains Details'!F49</f>
        <v>117</v>
      </c>
      <c r="AM49" s="3">
        <f>'MSG with Gains Details'!G49</f>
        <v>1264</v>
      </c>
      <c r="AN49" s="3">
        <f>'MSG with Gains Details'!H49</f>
        <v>255</v>
      </c>
      <c r="AO49" s="3">
        <f>'MSG with Gains Details'!I49</f>
        <v>0</v>
      </c>
      <c r="AP49" s="3">
        <f>'MSG with Gains Details'!J49</f>
        <v>398</v>
      </c>
      <c r="AR49" s="53" t="s">
        <v>152</v>
      </c>
      <c r="AS49" s="3">
        <f>'MSG with Gains Details'!O49</f>
        <v>20</v>
      </c>
      <c r="AT49" s="3">
        <f>'MSG with Gains Details'!P49</f>
        <v>942</v>
      </c>
      <c r="AU49" s="3">
        <f>'MSG with Gains Details'!Q49</f>
        <v>196</v>
      </c>
      <c r="AV49" s="3">
        <f>'MSG with Gains Details'!R49</f>
        <v>3</v>
      </c>
      <c r="AW49" s="3">
        <f>'MSG with Gains Details'!S49</f>
        <v>212</v>
      </c>
    </row>
    <row r="50" spans="2:49" x14ac:dyDescent="0.35">
      <c r="B50" s="18" t="s">
        <v>49</v>
      </c>
      <c r="C50" s="30">
        <f>'MSG with Gains Details'!C50</f>
        <v>19</v>
      </c>
      <c r="D50" s="30">
        <f>'MSG with Gains Details'!D50</f>
        <v>119</v>
      </c>
      <c r="E50" s="2">
        <f>'MSG with Gains Details'!E50</f>
        <v>0.15970000000000001</v>
      </c>
      <c r="F50" s="30">
        <f>'MSG with Gains Details'!L50</f>
        <v>94</v>
      </c>
      <c r="G50" s="30">
        <f>'MSG with Gains Details'!M50</f>
        <v>297</v>
      </c>
      <c r="H50" s="2">
        <f>'MSG with Gains Details'!N50</f>
        <v>0.3165</v>
      </c>
      <c r="I50" s="2">
        <f t="shared" si="0"/>
        <v>0.98184095178459607</v>
      </c>
      <c r="K50" s="18" t="s">
        <v>49</v>
      </c>
      <c r="L50" s="2">
        <f>'MSG with Gains Details'!F50/'MSG with Gains Details'!$C50</f>
        <v>0.21052631578947367</v>
      </c>
      <c r="M50" s="2">
        <f>'MSG with Gains Details'!G50/'MSG with Gains Details'!$C50</f>
        <v>0.52631578947368418</v>
      </c>
      <c r="N50" s="2">
        <f>'MSG with Gains Details'!H50/'MSG with Gains Details'!$C50</f>
        <v>0.57894736842105265</v>
      </c>
      <c r="O50" s="2">
        <f>'MSG with Gains Details'!I50/'MSG with Gains Details'!$C50</f>
        <v>0.15789473684210525</v>
      </c>
      <c r="P50" s="2">
        <f>'MSG with Gains Details'!J50/'MSG with Gains Details'!$C50</f>
        <v>0.15789473684210525</v>
      </c>
      <c r="S50" s="18" t="s">
        <v>49</v>
      </c>
      <c r="T50" s="2">
        <f>'MSG with Gains Details'!O50/'MSG with Gains Details'!$L50</f>
        <v>3.1914893617021274E-2</v>
      </c>
      <c r="U50" s="2">
        <f>'MSG with Gains Details'!P50/'MSG with Gains Details'!$L50</f>
        <v>0.10638297872340426</v>
      </c>
      <c r="V50" s="2">
        <f>'MSG with Gains Details'!Q50/'MSG with Gains Details'!$L50</f>
        <v>0.87234042553191493</v>
      </c>
      <c r="W50" s="2">
        <f>'MSG with Gains Details'!R50/'MSG with Gains Details'!$L50</f>
        <v>0</v>
      </c>
      <c r="X50" s="2">
        <f>'MSG with Gains Details'!S50/'MSG with Gains Details'!$L50</f>
        <v>2.1276595744680851E-2</v>
      </c>
      <c r="AA50" s="18" t="s">
        <v>49</v>
      </c>
      <c r="AB50" s="30">
        <f>'MSG with Gains Details'!D50</f>
        <v>119</v>
      </c>
      <c r="AC50" s="30">
        <f>'MSG with Gains Details'!B50</f>
        <v>846</v>
      </c>
      <c r="AD50" s="2">
        <f>'MSG with Gains Details'!D50/'MSG with Gains Details'!B50</f>
        <v>0.14066193853427897</v>
      </c>
      <c r="AE50" s="30">
        <f>'MSG with Gains Details'!M50</f>
        <v>297</v>
      </c>
      <c r="AF50" s="30">
        <f>'MSG with Gains Details'!K50</f>
        <v>820</v>
      </c>
      <c r="AG50" s="2">
        <f>'MSG with Gains Details'!M50/'MSG with Gains Details'!K50</f>
        <v>0.3621951219512195</v>
      </c>
      <c r="AK50" s="18" t="s">
        <v>49</v>
      </c>
      <c r="AL50" s="3">
        <f>'MSG with Gains Details'!F50</f>
        <v>4</v>
      </c>
      <c r="AM50" s="3">
        <f>'MSG with Gains Details'!G50</f>
        <v>10</v>
      </c>
      <c r="AN50" s="3">
        <f>'MSG with Gains Details'!H50</f>
        <v>11</v>
      </c>
      <c r="AO50" s="3">
        <f>'MSG with Gains Details'!I50</f>
        <v>3</v>
      </c>
      <c r="AP50" s="3">
        <f>'MSG with Gains Details'!J50</f>
        <v>3</v>
      </c>
      <c r="AR50" s="18" t="s">
        <v>49</v>
      </c>
      <c r="AS50" s="3">
        <f>'MSG with Gains Details'!O50</f>
        <v>3</v>
      </c>
      <c r="AT50" s="3">
        <f>'MSG with Gains Details'!P50</f>
        <v>10</v>
      </c>
      <c r="AU50" s="3">
        <f>'MSG with Gains Details'!Q50</f>
        <v>82</v>
      </c>
      <c r="AV50" s="3">
        <f>'MSG with Gains Details'!R50</f>
        <v>0</v>
      </c>
      <c r="AW50" s="3">
        <f>'MSG with Gains Details'!S50</f>
        <v>2</v>
      </c>
    </row>
    <row r="51" spans="2:49" x14ac:dyDescent="0.35">
      <c r="B51" s="18" t="s">
        <v>50</v>
      </c>
      <c r="C51" s="30">
        <f>'MSG with Gains Details'!C51</f>
        <v>862</v>
      </c>
      <c r="D51" s="30">
        <f>'MSG with Gains Details'!D51</f>
        <v>4888</v>
      </c>
      <c r="E51" s="2">
        <f>'MSG with Gains Details'!E51</f>
        <v>0.17649999999999999</v>
      </c>
      <c r="F51" s="30">
        <f>'MSG with Gains Details'!L51</f>
        <v>1895</v>
      </c>
      <c r="G51" s="30">
        <f>'MSG with Gains Details'!M51</f>
        <v>5379</v>
      </c>
      <c r="H51" s="2">
        <f>'MSG with Gains Details'!N51</f>
        <v>0.3523</v>
      </c>
      <c r="I51" s="2">
        <f t="shared" si="0"/>
        <v>0.99603399433427775</v>
      </c>
      <c r="K51" s="18" t="s">
        <v>50</v>
      </c>
      <c r="L51" s="2">
        <f>'MSG with Gains Details'!F51/'MSG with Gains Details'!$C51</f>
        <v>3.0162412993039442E-2</v>
      </c>
      <c r="M51" s="2">
        <f>'MSG with Gains Details'!G51/'MSG with Gains Details'!$C51</f>
        <v>0.96287703016241299</v>
      </c>
      <c r="N51" s="2">
        <f>'MSG with Gains Details'!H51/'MSG with Gains Details'!$C51</f>
        <v>1.9721577726218097E-2</v>
      </c>
      <c r="O51" s="2">
        <f>'MSG with Gains Details'!I51/'MSG with Gains Details'!$C51</f>
        <v>8.1206496519721574E-3</v>
      </c>
      <c r="P51" s="2">
        <f>'MSG with Gains Details'!J51/'MSG with Gains Details'!$C51</f>
        <v>8.1206496519721574E-3</v>
      </c>
      <c r="S51" s="18" t="s">
        <v>50</v>
      </c>
      <c r="T51" s="2">
        <f>'MSG with Gains Details'!O51/'MSG with Gains Details'!$L51</f>
        <v>1.7414248021108178E-2</v>
      </c>
      <c r="U51" s="2">
        <f>'MSG with Gains Details'!P51/'MSG with Gains Details'!$L51</f>
        <v>0.46596306068601584</v>
      </c>
      <c r="V51" s="2">
        <f>'MSG with Gains Details'!Q51/'MSG with Gains Details'!$L51</f>
        <v>0.68496042216358843</v>
      </c>
      <c r="W51" s="2">
        <f>'MSG with Gains Details'!R51/'MSG with Gains Details'!$L51</f>
        <v>3.6939313984168866E-2</v>
      </c>
      <c r="X51" s="2">
        <f>'MSG with Gains Details'!S51/'MSG with Gains Details'!$L51</f>
        <v>3.2717678100263853E-2</v>
      </c>
      <c r="AA51" s="18" t="s">
        <v>50</v>
      </c>
      <c r="AB51" s="30">
        <f>'MSG with Gains Details'!D51</f>
        <v>4888</v>
      </c>
      <c r="AC51" s="30">
        <f>'MSG with Gains Details'!B51</f>
        <v>16674</v>
      </c>
      <c r="AD51" s="2">
        <f>'MSG with Gains Details'!D51/'MSG with Gains Details'!B51</f>
        <v>0.29315101355403622</v>
      </c>
      <c r="AE51" s="30">
        <f>'MSG with Gains Details'!M51</f>
        <v>5379</v>
      </c>
      <c r="AF51" s="30">
        <f>'MSG with Gains Details'!K51</f>
        <v>16146</v>
      </c>
      <c r="AG51" s="2">
        <f>'MSG with Gains Details'!M51/'MSG with Gains Details'!K51</f>
        <v>0.33314752879970272</v>
      </c>
      <c r="AK51" s="18" t="s">
        <v>50</v>
      </c>
      <c r="AL51" s="3">
        <f>'MSG with Gains Details'!F51</f>
        <v>26</v>
      </c>
      <c r="AM51" s="3">
        <f>'MSG with Gains Details'!G51</f>
        <v>830</v>
      </c>
      <c r="AN51" s="3">
        <f>'MSG with Gains Details'!H51</f>
        <v>17</v>
      </c>
      <c r="AO51" s="3">
        <f>'MSG with Gains Details'!I51</f>
        <v>7</v>
      </c>
      <c r="AP51" s="3">
        <f>'MSG with Gains Details'!J51</f>
        <v>7</v>
      </c>
      <c r="AR51" s="18" t="s">
        <v>50</v>
      </c>
      <c r="AS51" s="3">
        <f>'MSG with Gains Details'!O51</f>
        <v>33</v>
      </c>
      <c r="AT51" s="3">
        <f>'MSG with Gains Details'!P51</f>
        <v>883</v>
      </c>
      <c r="AU51" s="3">
        <f>'MSG with Gains Details'!Q51</f>
        <v>1298</v>
      </c>
      <c r="AV51" s="3">
        <f>'MSG with Gains Details'!R51</f>
        <v>70</v>
      </c>
      <c r="AW51" s="3">
        <f>'MSG with Gains Details'!S51</f>
        <v>62</v>
      </c>
    </row>
    <row r="52" spans="2:49" x14ac:dyDescent="0.35">
      <c r="B52" s="53" t="s">
        <v>153</v>
      </c>
      <c r="C52" s="30">
        <f>'MSG with Gains Details'!C52</f>
        <v>881</v>
      </c>
      <c r="D52" s="30">
        <f>'MSG with Gains Details'!D52</f>
        <v>5007</v>
      </c>
      <c r="E52" s="2">
        <f>'MSG with Gains Details'!E52</f>
        <v>0.17610000000000001</v>
      </c>
      <c r="F52" s="30">
        <f>'MSG with Gains Details'!L52</f>
        <v>1989</v>
      </c>
      <c r="G52" s="30">
        <f>'MSG with Gains Details'!M52</f>
        <v>5676</v>
      </c>
      <c r="H52" s="2">
        <f>'MSG with Gains Details'!N52</f>
        <v>0.35039999999999999</v>
      </c>
      <c r="I52" s="2">
        <f t="shared" si="0"/>
        <v>0.98977853492333878</v>
      </c>
      <c r="K52" s="53" t="s">
        <v>153</v>
      </c>
      <c r="L52" s="2">
        <f>'MSG with Gains Details'!F52/'MSG with Gains Details'!$C52</f>
        <v>3.4052213393870601E-2</v>
      </c>
      <c r="M52" s="2">
        <f>'MSG with Gains Details'!G52/'MSG with Gains Details'!$C52</f>
        <v>0.95346197502837682</v>
      </c>
      <c r="N52" s="2">
        <f>'MSG with Gains Details'!H52/'MSG with Gains Details'!$C52</f>
        <v>3.1782065834279227E-2</v>
      </c>
      <c r="O52" s="2">
        <f>'MSG with Gains Details'!I52/'MSG with Gains Details'!$C52</f>
        <v>1.1350737797956867E-2</v>
      </c>
      <c r="P52" s="2">
        <f>'MSG with Gains Details'!J52/'MSG with Gains Details'!$C52</f>
        <v>1.1350737797956867E-2</v>
      </c>
      <c r="S52" s="53" t="s">
        <v>153</v>
      </c>
      <c r="T52" s="2">
        <f>'MSG with Gains Details'!O52/'MSG with Gains Details'!$L52</f>
        <v>1.8099547511312219E-2</v>
      </c>
      <c r="U52" s="2">
        <f>'MSG with Gains Details'!P52/'MSG with Gains Details'!$L52</f>
        <v>0.44896933132227251</v>
      </c>
      <c r="V52" s="2">
        <f>'MSG with Gains Details'!Q52/'MSG with Gains Details'!$L52</f>
        <v>0.69381598793363497</v>
      </c>
      <c r="W52" s="2">
        <f>'MSG with Gains Details'!R52/'MSG with Gains Details'!$L52</f>
        <v>3.5193564605329311E-2</v>
      </c>
      <c r="X52" s="2">
        <f>'MSG with Gains Details'!S52/'MSG with Gains Details'!$L52</f>
        <v>3.2176973353443938E-2</v>
      </c>
      <c r="AA52" s="53" t="s">
        <v>153</v>
      </c>
      <c r="AB52" s="30">
        <f>'MSG with Gains Details'!D52</f>
        <v>5007</v>
      </c>
      <c r="AC52" s="30">
        <f>'MSG with Gains Details'!B52</f>
        <v>17520</v>
      </c>
      <c r="AD52" s="2">
        <f>'MSG with Gains Details'!D52/'MSG with Gains Details'!B52</f>
        <v>0.28578767123287674</v>
      </c>
      <c r="AE52" s="30">
        <f>'MSG with Gains Details'!M52</f>
        <v>5676</v>
      </c>
      <c r="AF52" s="30">
        <f>'MSG with Gains Details'!K52</f>
        <v>16966</v>
      </c>
      <c r="AG52" s="2">
        <f>'MSG with Gains Details'!M52/'MSG with Gains Details'!K52</f>
        <v>0.33455145585288226</v>
      </c>
      <c r="AK52" s="53" t="s">
        <v>153</v>
      </c>
      <c r="AL52" s="3">
        <f>'MSG with Gains Details'!F52</f>
        <v>30</v>
      </c>
      <c r="AM52" s="3">
        <f>'MSG with Gains Details'!G52</f>
        <v>840</v>
      </c>
      <c r="AN52" s="3">
        <f>'MSG with Gains Details'!H52</f>
        <v>28</v>
      </c>
      <c r="AO52" s="3">
        <f>'MSG with Gains Details'!I52</f>
        <v>10</v>
      </c>
      <c r="AP52" s="3">
        <f>'MSG with Gains Details'!J52</f>
        <v>10</v>
      </c>
      <c r="AR52" s="53" t="s">
        <v>153</v>
      </c>
      <c r="AS52" s="3">
        <f>'MSG with Gains Details'!O52</f>
        <v>36</v>
      </c>
      <c r="AT52" s="3">
        <f>'MSG with Gains Details'!P52</f>
        <v>893</v>
      </c>
      <c r="AU52" s="3">
        <f>'MSG with Gains Details'!Q52</f>
        <v>1380</v>
      </c>
      <c r="AV52" s="3">
        <f>'MSG with Gains Details'!R52</f>
        <v>70</v>
      </c>
      <c r="AW52" s="3">
        <f>'MSG with Gains Details'!S52</f>
        <v>64</v>
      </c>
    </row>
    <row r="53" spans="2:49" x14ac:dyDescent="0.35">
      <c r="B53" s="18" t="s">
        <v>51</v>
      </c>
      <c r="C53" s="30">
        <f>'MSG with Gains Details'!C53</f>
        <v>130</v>
      </c>
      <c r="D53" s="30">
        <f>'MSG with Gains Details'!D53</f>
        <v>175</v>
      </c>
      <c r="E53" s="2">
        <f>'MSG with Gains Details'!E53</f>
        <v>0.7429</v>
      </c>
      <c r="F53" s="30">
        <f>'MSG with Gains Details'!L53</f>
        <v>92</v>
      </c>
      <c r="G53" s="30">
        <f>'MSG with Gains Details'!M53</f>
        <v>186</v>
      </c>
      <c r="H53" s="2">
        <f>'MSG with Gains Details'!N53</f>
        <v>0.49459999999999998</v>
      </c>
      <c r="I53" s="2">
        <f t="shared" si="0"/>
        <v>-0.33423071745860822</v>
      </c>
      <c r="K53" s="18" t="s">
        <v>51</v>
      </c>
      <c r="L53" s="2">
        <f>'MSG with Gains Details'!F53/'MSG with Gains Details'!$C53</f>
        <v>7.6923076923076927E-3</v>
      </c>
      <c r="M53" s="2">
        <f>'MSG with Gains Details'!G53/'MSG with Gains Details'!$C53</f>
        <v>9.2307692307692313E-2</v>
      </c>
      <c r="N53" s="2">
        <f>'MSG with Gains Details'!H53/'MSG with Gains Details'!$C53</f>
        <v>0.87692307692307692</v>
      </c>
      <c r="O53" s="2">
        <f>'MSG with Gains Details'!I53/'MSG with Gains Details'!$C53</f>
        <v>4.6153846153846156E-2</v>
      </c>
      <c r="P53" s="2">
        <f>'MSG with Gains Details'!J53/'MSG with Gains Details'!$C53</f>
        <v>6.1538461538461542E-2</v>
      </c>
      <c r="S53" s="18" t="s">
        <v>51</v>
      </c>
      <c r="T53" s="2">
        <f>'MSG with Gains Details'!O53/'MSG with Gains Details'!$L53</f>
        <v>0</v>
      </c>
      <c r="U53" s="2">
        <f>'MSG with Gains Details'!P53/'MSG with Gains Details'!$L53</f>
        <v>9.7826086956521743E-2</v>
      </c>
      <c r="V53" s="2">
        <f>'MSG with Gains Details'!Q53/'MSG with Gains Details'!$L53</f>
        <v>0.80434782608695654</v>
      </c>
      <c r="W53" s="2">
        <f>'MSG with Gains Details'!R53/'MSG with Gains Details'!$L53</f>
        <v>8.6956521739130432E-2</v>
      </c>
      <c r="X53" s="2">
        <f>'MSG with Gains Details'!S53/'MSG with Gains Details'!$L53</f>
        <v>0.13043478260869565</v>
      </c>
      <c r="AA53" s="18" t="s">
        <v>51</v>
      </c>
      <c r="AB53" s="30">
        <f>'MSG with Gains Details'!D53</f>
        <v>175</v>
      </c>
      <c r="AC53" s="30">
        <f>'MSG with Gains Details'!B53</f>
        <v>1334</v>
      </c>
      <c r="AD53" s="2">
        <f>'MSG with Gains Details'!D53/'MSG with Gains Details'!B53</f>
        <v>0.13118440779610194</v>
      </c>
      <c r="AE53" s="30">
        <f>'MSG with Gains Details'!M53</f>
        <v>186</v>
      </c>
      <c r="AF53" s="30">
        <f>'MSG with Gains Details'!K53</f>
        <v>1340</v>
      </c>
      <c r="AG53" s="2">
        <f>'MSG with Gains Details'!M53/'MSG with Gains Details'!K53</f>
        <v>0.13880597014925372</v>
      </c>
      <c r="AK53" s="18" t="s">
        <v>51</v>
      </c>
      <c r="AL53" s="3">
        <f>'MSG with Gains Details'!F53</f>
        <v>1</v>
      </c>
      <c r="AM53" s="3">
        <f>'MSG with Gains Details'!G53</f>
        <v>12</v>
      </c>
      <c r="AN53" s="3">
        <f>'MSG with Gains Details'!H53</f>
        <v>114</v>
      </c>
      <c r="AO53" s="3">
        <f>'MSG with Gains Details'!I53</f>
        <v>6</v>
      </c>
      <c r="AP53" s="3">
        <f>'MSG with Gains Details'!J53</f>
        <v>8</v>
      </c>
      <c r="AR53" s="18" t="s">
        <v>51</v>
      </c>
      <c r="AS53" s="3">
        <f>'MSG with Gains Details'!O53</f>
        <v>0</v>
      </c>
      <c r="AT53" s="3">
        <f>'MSG with Gains Details'!P53</f>
        <v>9</v>
      </c>
      <c r="AU53" s="3">
        <f>'MSG with Gains Details'!Q53</f>
        <v>74</v>
      </c>
      <c r="AV53" s="3">
        <f>'MSG with Gains Details'!R53</f>
        <v>8</v>
      </c>
      <c r="AW53" s="3">
        <f>'MSG with Gains Details'!S53</f>
        <v>12</v>
      </c>
    </row>
    <row r="54" spans="2:49" x14ac:dyDescent="0.35">
      <c r="B54" s="18" t="s">
        <v>52</v>
      </c>
      <c r="C54" s="30">
        <f>'MSG with Gains Details'!C54</f>
        <v>1216</v>
      </c>
      <c r="D54" s="30">
        <f>'MSG with Gains Details'!D54</f>
        <v>8265</v>
      </c>
      <c r="E54" s="2">
        <f>'MSG with Gains Details'!E54</f>
        <v>0.152</v>
      </c>
      <c r="F54" s="30">
        <f>'MSG with Gains Details'!L54</f>
        <v>1428</v>
      </c>
      <c r="G54" s="30">
        <f>'MSG with Gains Details'!M54</f>
        <v>8246</v>
      </c>
      <c r="H54" s="2">
        <f>'MSG with Gains Details'!N54</f>
        <v>0.17319999999999999</v>
      </c>
      <c r="I54" s="2">
        <f t="shared" si="0"/>
        <v>0.13947368421052619</v>
      </c>
      <c r="K54" s="18" t="s">
        <v>52</v>
      </c>
      <c r="L54" s="2">
        <f>'MSG with Gains Details'!F54/'MSG with Gains Details'!$C54</f>
        <v>2.4671052631578946E-3</v>
      </c>
      <c r="M54" s="2">
        <f>'MSG with Gains Details'!G54/'MSG with Gains Details'!$C54</f>
        <v>0.59457236842105265</v>
      </c>
      <c r="N54" s="2">
        <f>'MSG with Gains Details'!H54/'MSG with Gains Details'!$C54</f>
        <v>0.31414473684210525</v>
      </c>
      <c r="O54" s="2">
        <f>'MSG with Gains Details'!I54/'MSG with Gains Details'!$C54</f>
        <v>0</v>
      </c>
      <c r="P54" s="2">
        <f>'MSG with Gains Details'!J54/'MSG with Gains Details'!$C54</f>
        <v>9.2105263157894732E-2</v>
      </c>
      <c r="S54" s="18" t="s">
        <v>52</v>
      </c>
      <c r="T54" s="2">
        <f>'MSG with Gains Details'!O54/'MSG with Gains Details'!$L54</f>
        <v>2.1008403361344537E-3</v>
      </c>
      <c r="U54" s="2">
        <f>'MSG with Gains Details'!P54/'MSG with Gains Details'!$L54</f>
        <v>0.61064425770308128</v>
      </c>
      <c r="V54" s="2">
        <f>'MSG with Gains Details'!Q54/'MSG with Gains Details'!$L54</f>
        <v>0.30532212885154064</v>
      </c>
      <c r="W54" s="2">
        <f>'MSG with Gains Details'!R54/'MSG with Gains Details'!$L54</f>
        <v>3.081232492997199E-2</v>
      </c>
      <c r="X54" s="2">
        <f>'MSG with Gains Details'!S54/'MSG with Gains Details'!$L54</f>
        <v>7.633053221288516E-2</v>
      </c>
      <c r="AA54" s="18" t="s">
        <v>52</v>
      </c>
      <c r="AB54" s="30">
        <f>'MSG with Gains Details'!D54</f>
        <v>8265</v>
      </c>
      <c r="AC54" s="30">
        <f>'MSG with Gains Details'!B54</f>
        <v>21578</v>
      </c>
      <c r="AD54" s="2">
        <f>'MSG with Gains Details'!D54/'MSG with Gains Details'!B54</f>
        <v>0.38302901102975251</v>
      </c>
      <c r="AE54" s="30">
        <f>'MSG with Gains Details'!M54</f>
        <v>8246</v>
      </c>
      <c r="AF54" s="30">
        <f>'MSG with Gains Details'!K54</f>
        <v>20748</v>
      </c>
      <c r="AG54" s="2">
        <f>'MSG with Gains Details'!M54/'MSG with Gains Details'!K54</f>
        <v>0.39743589743589741</v>
      </c>
      <c r="AK54" s="18" t="s">
        <v>52</v>
      </c>
      <c r="AL54" s="3">
        <f>'MSG with Gains Details'!F54</f>
        <v>3</v>
      </c>
      <c r="AM54" s="3">
        <f>'MSG with Gains Details'!G54</f>
        <v>723</v>
      </c>
      <c r="AN54" s="3">
        <f>'MSG with Gains Details'!H54</f>
        <v>382</v>
      </c>
      <c r="AO54" s="3">
        <f>'MSG with Gains Details'!I54</f>
        <v>0</v>
      </c>
      <c r="AP54" s="3">
        <f>'MSG with Gains Details'!J54</f>
        <v>112</v>
      </c>
      <c r="AR54" s="18" t="s">
        <v>52</v>
      </c>
      <c r="AS54" s="3">
        <f>'MSG with Gains Details'!O54</f>
        <v>3</v>
      </c>
      <c r="AT54" s="3">
        <f>'MSG with Gains Details'!P54</f>
        <v>872</v>
      </c>
      <c r="AU54" s="3">
        <f>'MSG with Gains Details'!Q54</f>
        <v>436</v>
      </c>
      <c r="AV54" s="3">
        <f>'MSG with Gains Details'!R54</f>
        <v>44</v>
      </c>
      <c r="AW54" s="3">
        <f>'MSG with Gains Details'!S54</f>
        <v>109</v>
      </c>
    </row>
    <row r="55" spans="2:49" x14ac:dyDescent="0.35">
      <c r="B55" s="53" t="s">
        <v>154</v>
      </c>
      <c r="C55" s="30">
        <f>'MSG with Gains Details'!C55</f>
        <v>1346</v>
      </c>
      <c r="D55" s="30">
        <f>'MSG with Gains Details'!D55</f>
        <v>8440</v>
      </c>
      <c r="E55" s="2">
        <f>'MSG with Gains Details'!E55</f>
        <v>0.159</v>
      </c>
      <c r="F55" s="30">
        <f>'MSG with Gains Details'!L55</f>
        <v>1520</v>
      </c>
      <c r="G55" s="30">
        <f>'MSG with Gains Details'!M55</f>
        <v>8432</v>
      </c>
      <c r="H55" s="2">
        <f>'MSG with Gains Details'!N55</f>
        <v>0.18030000000000002</v>
      </c>
      <c r="I55" s="2">
        <f t="shared" si="0"/>
        <v>0.13396226415094348</v>
      </c>
      <c r="K55" s="53" t="s">
        <v>154</v>
      </c>
      <c r="L55" s="2">
        <f>'MSG with Gains Details'!F55/'MSG with Gains Details'!$C55</f>
        <v>2.9717682020802376E-3</v>
      </c>
      <c r="M55" s="2">
        <f>'MSG with Gains Details'!G55/'MSG with Gains Details'!$C55</f>
        <v>0.54606240713224363</v>
      </c>
      <c r="N55" s="2">
        <f>'MSG with Gains Details'!H55/'MSG with Gains Details'!$C55</f>
        <v>0.3684992570579495</v>
      </c>
      <c r="O55" s="2">
        <f>'MSG with Gains Details'!I55/'MSG with Gains Details'!$C55</f>
        <v>4.4576523031203564E-3</v>
      </c>
      <c r="P55" s="2">
        <f>'MSG with Gains Details'!J55/'MSG with Gains Details'!$C55</f>
        <v>8.9153046062407135E-2</v>
      </c>
      <c r="S55" s="53" t="s">
        <v>154</v>
      </c>
      <c r="T55" s="2">
        <f>'MSG with Gains Details'!O55/'MSG with Gains Details'!$L55</f>
        <v>1.9736842105263159E-3</v>
      </c>
      <c r="U55" s="2">
        <f>'MSG with Gains Details'!P55/'MSG with Gains Details'!$L55</f>
        <v>0.57960526315789473</v>
      </c>
      <c r="V55" s="2">
        <f>'MSG with Gains Details'!Q55/'MSG with Gains Details'!$L55</f>
        <v>0.33552631578947367</v>
      </c>
      <c r="W55" s="2">
        <f>'MSG with Gains Details'!R55/'MSG with Gains Details'!$L55</f>
        <v>3.4210526315789476E-2</v>
      </c>
      <c r="X55" s="2">
        <f>'MSG with Gains Details'!S55/'MSG with Gains Details'!$L55</f>
        <v>7.9605263157894735E-2</v>
      </c>
      <c r="AA55" s="53" t="s">
        <v>154</v>
      </c>
      <c r="AB55" s="30">
        <f>'MSG with Gains Details'!D55</f>
        <v>8440</v>
      </c>
      <c r="AC55" s="30">
        <f>'MSG with Gains Details'!B55</f>
        <v>22912</v>
      </c>
      <c r="AD55" s="2">
        <f>'MSG with Gains Details'!D55/'MSG with Gains Details'!B55</f>
        <v>0.36836592178770949</v>
      </c>
      <c r="AE55" s="30">
        <f>'MSG with Gains Details'!M55</f>
        <v>8432</v>
      </c>
      <c r="AF55" s="30">
        <f>'MSG with Gains Details'!K55</f>
        <v>22088</v>
      </c>
      <c r="AG55" s="2">
        <f>'MSG with Gains Details'!M55/'MSG with Gains Details'!K55</f>
        <v>0.38174574429554509</v>
      </c>
      <c r="AK55" s="53" t="s">
        <v>154</v>
      </c>
      <c r="AL55" s="3">
        <f>'MSG with Gains Details'!F55</f>
        <v>4</v>
      </c>
      <c r="AM55" s="3">
        <f>'MSG with Gains Details'!G55</f>
        <v>735</v>
      </c>
      <c r="AN55" s="3">
        <f>'MSG with Gains Details'!H55</f>
        <v>496</v>
      </c>
      <c r="AO55" s="3">
        <f>'MSG with Gains Details'!I55</f>
        <v>6</v>
      </c>
      <c r="AP55" s="3">
        <f>'MSG with Gains Details'!J55</f>
        <v>120</v>
      </c>
      <c r="AR55" s="53" t="s">
        <v>154</v>
      </c>
      <c r="AS55" s="3">
        <f>'MSG with Gains Details'!O55</f>
        <v>3</v>
      </c>
      <c r="AT55" s="3">
        <f>'MSG with Gains Details'!P55</f>
        <v>881</v>
      </c>
      <c r="AU55" s="3">
        <f>'MSG with Gains Details'!Q55</f>
        <v>510</v>
      </c>
      <c r="AV55" s="3">
        <f>'MSG with Gains Details'!R55</f>
        <v>52</v>
      </c>
      <c r="AW55" s="3">
        <f>'MSG with Gains Details'!S55</f>
        <v>121</v>
      </c>
    </row>
    <row r="56" spans="2:49" x14ac:dyDescent="0.35">
      <c r="B56" s="18" t="s">
        <v>182</v>
      </c>
      <c r="C56" s="30">
        <f>'MSG with Gains Details'!C56</f>
        <v>240</v>
      </c>
      <c r="D56" s="30">
        <f>'MSG with Gains Details'!D56</f>
        <v>1288</v>
      </c>
      <c r="E56" s="2">
        <f>'MSG with Gains Details'!E56</f>
        <v>0.186</v>
      </c>
      <c r="F56" s="30">
        <f>'MSG with Gains Details'!L56</f>
        <v>173</v>
      </c>
      <c r="G56" s="30">
        <f>'MSG with Gains Details'!M56</f>
        <v>1995</v>
      </c>
      <c r="H56" s="2">
        <f>'MSG with Gains Details'!N56</f>
        <v>8.6699999999999999E-2</v>
      </c>
      <c r="I56" s="2">
        <f t="shared" si="0"/>
        <v>-0.53387096774193554</v>
      </c>
      <c r="K56" s="18" t="s">
        <v>182</v>
      </c>
      <c r="L56" s="2">
        <f>'MSG with Gains Details'!F56/'MSG with Gains Details'!$C56</f>
        <v>0</v>
      </c>
      <c r="M56" s="2">
        <f>'MSG with Gains Details'!G56/'MSG with Gains Details'!$C56</f>
        <v>0.61250000000000004</v>
      </c>
      <c r="N56" s="2">
        <f>'MSG with Gains Details'!H56/'MSG with Gains Details'!$C56</f>
        <v>0.30416666666666664</v>
      </c>
      <c r="O56" s="2">
        <f>'MSG with Gains Details'!I56/'MSG with Gains Details'!$C56</f>
        <v>4.1666666666666666E-3</v>
      </c>
      <c r="P56" s="2">
        <f>'MSG with Gains Details'!J56/'MSG with Gains Details'!$C56</f>
        <v>7.0833333333333331E-2</v>
      </c>
      <c r="S56" s="18" t="s">
        <v>182</v>
      </c>
      <c r="T56" s="2">
        <f>'MSG with Gains Details'!O56/'MSG with Gains Details'!$L56</f>
        <v>1.7341040462427744E-2</v>
      </c>
      <c r="U56" s="2">
        <f>'MSG with Gains Details'!P56/'MSG with Gains Details'!$L56</f>
        <v>0.61849710982658956</v>
      </c>
      <c r="V56" s="2">
        <f>'MSG with Gains Details'!Q56/'MSG with Gains Details'!$L56</f>
        <v>0.30635838150289019</v>
      </c>
      <c r="W56" s="2">
        <f>'MSG with Gains Details'!R56/'MSG with Gains Details'!$L56</f>
        <v>0</v>
      </c>
      <c r="X56" s="2">
        <f>'MSG with Gains Details'!S56/'MSG with Gains Details'!$L56</f>
        <v>5.7803468208092484E-2</v>
      </c>
      <c r="AA56" s="18" t="s">
        <v>182</v>
      </c>
      <c r="AB56" s="30">
        <f>'MSG with Gains Details'!D56</f>
        <v>1288</v>
      </c>
      <c r="AC56" s="30">
        <f>'MSG with Gains Details'!B56</f>
        <v>8606</v>
      </c>
      <c r="AD56" s="2">
        <f>'MSG with Gains Details'!D56/'MSG with Gains Details'!B56</f>
        <v>0.14966302579595631</v>
      </c>
      <c r="AE56" s="30">
        <f>'MSG with Gains Details'!M56</f>
        <v>1995</v>
      </c>
      <c r="AF56" s="30">
        <f>'MSG with Gains Details'!K56</f>
        <v>10519</v>
      </c>
      <c r="AG56" s="2">
        <f>'MSG with Gains Details'!M56/'MSG with Gains Details'!K56</f>
        <v>0.18965681148398136</v>
      </c>
      <c r="AK56" s="18" t="s">
        <v>182</v>
      </c>
      <c r="AL56" s="3">
        <f>'MSG with Gains Details'!F56</f>
        <v>0</v>
      </c>
      <c r="AM56" s="3">
        <f>'MSG with Gains Details'!G56</f>
        <v>147</v>
      </c>
      <c r="AN56" s="3">
        <f>'MSG with Gains Details'!H56</f>
        <v>73</v>
      </c>
      <c r="AO56" s="3">
        <f>'MSG with Gains Details'!I56</f>
        <v>1</v>
      </c>
      <c r="AP56" s="3">
        <f>'MSG with Gains Details'!J56</f>
        <v>17</v>
      </c>
      <c r="AR56" s="18" t="s">
        <v>182</v>
      </c>
      <c r="AS56" s="3">
        <f>'MSG with Gains Details'!O56</f>
        <v>3</v>
      </c>
      <c r="AT56" s="3">
        <f>'MSG with Gains Details'!P56</f>
        <v>107</v>
      </c>
      <c r="AU56" s="3">
        <f>'MSG with Gains Details'!Q56</f>
        <v>53</v>
      </c>
      <c r="AV56" s="3">
        <f>'MSG with Gains Details'!R56</f>
        <v>0</v>
      </c>
      <c r="AW56" s="3">
        <f>'MSG with Gains Details'!S56</f>
        <v>10</v>
      </c>
    </row>
    <row r="57" spans="2:49" x14ac:dyDescent="0.35">
      <c r="B57" s="18" t="s">
        <v>183</v>
      </c>
      <c r="C57" s="30">
        <f>'MSG with Gains Details'!C57</f>
        <v>312</v>
      </c>
      <c r="D57" s="30">
        <f>'MSG with Gains Details'!D57</f>
        <v>704</v>
      </c>
      <c r="E57" s="2">
        <f>'MSG with Gains Details'!E57</f>
        <v>0.441</v>
      </c>
      <c r="F57" s="30">
        <f>'MSG with Gains Details'!L57</f>
        <v>266</v>
      </c>
      <c r="G57" s="30">
        <f>'MSG with Gains Details'!M57</f>
        <v>620</v>
      </c>
      <c r="H57" s="2">
        <f>'MSG with Gains Details'!N57</f>
        <v>0.42899999999999999</v>
      </c>
      <c r="I57" s="2">
        <f t="shared" si="0"/>
        <v>-2.7210884353741527E-2</v>
      </c>
      <c r="K57" s="18" t="s">
        <v>183</v>
      </c>
      <c r="L57" s="2">
        <f>'MSG with Gains Details'!F57/'MSG with Gains Details'!$C57</f>
        <v>9.2948717948717952E-2</v>
      </c>
      <c r="M57" s="2">
        <f>'MSG with Gains Details'!G57/'MSG with Gains Details'!$C57</f>
        <v>3.8461538461538464E-2</v>
      </c>
      <c r="N57" s="2">
        <f>'MSG with Gains Details'!H57/'MSG with Gains Details'!$C57</f>
        <v>0.97756410256410253</v>
      </c>
      <c r="O57" s="2">
        <f>'MSG with Gains Details'!I57/'MSG with Gains Details'!$C57</f>
        <v>3.5256410256410256E-2</v>
      </c>
      <c r="P57" s="2">
        <f>'MSG with Gains Details'!J57/'MSG with Gains Details'!$C57</f>
        <v>9.6153846153846159E-3</v>
      </c>
      <c r="S57" s="18" t="s">
        <v>183</v>
      </c>
      <c r="T57" s="2">
        <f>'MSG with Gains Details'!O57/'MSG with Gains Details'!$L57</f>
        <v>4.1353383458646614E-2</v>
      </c>
      <c r="U57" s="2">
        <f>'MSG with Gains Details'!P57/'MSG with Gains Details'!$L57</f>
        <v>1.1278195488721804E-2</v>
      </c>
      <c r="V57" s="2">
        <f>'MSG with Gains Details'!Q57/'MSG with Gains Details'!$L57</f>
        <v>0.94360902255639101</v>
      </c>
      <c r="W57" s="2">
        <f>'MSG with Gains Details'!R57/'MSG with Gains Details'!$L57</f>
        <v>0.10526315789473684</v>
      </c>
      <c r="X57" s="2">
        <f>'MSG with Gains Details'!S57/'MSG with Gains Details'!$L57</f>
        <v>7.5187969924812026E-3</v>
      </c>
      <c r="AA57" s="18" t="s">
        <v>183</v>
      </c>
      <c r="AB57" s="30">
        <f>'MSG with Gains Details'!D57</f>
        <v>704</v>
      </c>
      <c r="AC57" s="30">
        <f>'MSG with Gains Details'!B57</f>
        <v>3290</v>
      </c>
      <c r="AD57" s="2">
        <f>'MSG with Gains Details'!D57/'MSG with Gains Details'!B57</f>
        <v>0.21398176291793314</v>
      </c>
      <c r="AE57" s="30">
        <f>'MSG with Gains Details'!M57</f>
        <v>620</v>
      </c>
      <c r="AF57" s="30">
        <f>'MSG with Gains Details'!K57</f>
        <v>2154</v>
      </c>
      <c r="AG57" s="2">
        <f>'MSG with Gains Details'!M57/'MSG with Gains Details'!K57</f>
        <v>0.28783658310120708</v>
      </c>
      <c r="AK57" s="18" t="s">
        <v>183</v>
      </c>
      <c r="AL57" s="3">
        <f>'MSG with Gains Details'!F57</f>
        <v>29</v>
      </c>
      <c r="AM57" s="3">
        <f>'MSG with Gains Details'!G57</f>
        <v>12</v>
      </c>
      <c r="AN57" s="3">
        <f>'MSG with Gains Details'!H57</f>
        <v>305</v>
      </c>
      <c r="AO57" s="3">
        <f>'MSG with Gains Details'!I57</f>
        <v>11</v>
      </c>
      <c r="AP57" s="3">
        <f>'MSG with Gains Details'!J57</f>
        <v>3</v>
      </c>
      <c r="AR57" s="18" t="s">
        <v>183</v>
      </c>
      <c r="AS57" s="3">
        <f>'MSG with Gains Details'!O57</f>
        <v>11</v>
      </c>
      <c r="AT57" s="3">
        <f>'MSG with Gains Details'!P57</f>
        <v>3</v>
      </c>
      <c r="AU57" s="3">
        <f>'MSG with Gains Details'!Q57</f>
        <v>251</v>
      </c>
      <c r="AV57" s="3">
        <f>'MSG with Gains Details'!R57</f>
        <v>28</v>
      </c>
      <c r="AW57" s="3">
        <f>'MSG with Gains Details'!S57</f>
        <v>2</v>
      </c>
    </row>
    <row r="58" spans="2:49" x14ac:dyDescent="0.35">
      <c r="B58" s="18" t="s">
        <v>55</v>
      </c>
      <c r="C58" s="30">
        <f>'MSG with Gains Details'!C58</f>
        <v>70</v>
      </c>
      <c r="D58" s="30">
        <f>'MSG with Gains Details'!D58</f>
        <v>256</v>
      </c>
      <c r="E58" s="2">
        <f>'MSG with Gains Details'!E58</f>
        <v>0.27339999999999998</v>
      </c>
      <c r="F58" s="30">
        <f>'MSG with Gains Details'!L58</f>
        <v>47</v>
      </c>
      <c r="G58" s="30">
        <f>'MSG with Gains Details'!M58</f>
        <v>258</v>
      </c>
      <c r="H58" s="2">
        <f>'MSG with Gains Details'!N58</f>
        <v>0.1822</v>
      </c>
      <c r="I58" s="2">
        <f t="shared" si="0"/>
        <v>-0.33357717629846373</v>
      </c>
      <c r="K58" s="18" t="s">
        <v>55</v>
      </c>
      <c r="L58" s="2">
        <f>'MSG with Gains Details'!F58/'MSG with Gains Details'!$C58</f>
        <v>1.4285714285714285E-2</v>
      </c>
      <c r="M58" s="2">
        <f>'MSG with Gains Details'!G58/'MSG with Gains Details'!$C58</f>
        <v>7.1428571428571425E-2</v>
      </c>
      <c r="N58" s="2">
        <f>'MSG with Gains Details'!H58/'MSG with Gains Details'!$C58</f>
        <v>0.94285714285714284</v>
      </c>
      <c r="O58" s="2">
        <f>'MSG with Gains Details'!I58/'MSG with Gains Details'!$C58</f>
        <v>1.4285714285714285E-2</v>
      </c>
      <c r="P58" s="2">
        <f>'MSG with Gains Details'!J58/'MSG with Gains Details'!$C58</f>
        <v>1.4285714285714285E-2</v>
      </c>
      <c r="S58" s="18" t="s">
        <v>55</v>
      </c>
      <c r="T58" s="2">
        <f>'MSG with Gains Details'!O58/'MSG with Gains Details'!$L58</f>
        <v>0</v>
      </c>
      <c r="U58" s="2">
        <f>'MSG with Gains Details'!P58/'MSG with Gains Details'!$L58</f>
        <v>0.10638297872340426</v>
      </c>
      <c r="V58" s="2">
        <f>'MSG with Gains Details'!Q58/'MSG with Gains Details'!$L58</f>
        <v>0.95744680851063835</v>
      </c>
      <c r="W58" s="2">
        <f>'MSG with Gains Details'!R58/'MSG with Gains Details'!$L58</f>
        <v>0</v>
      </c>
      <c r="X58" s="2">
        <f>'MSG with Gains Details'!S58/'MSG with Gains Details'!$L58</f>
        <v>0</v>
      </c>
      <c r="AA58" s="18" t="s">
        <v>55</v>
      </c>
      <c r="AB58" s="30">
        <f>'MSG with Gains Details'!D58</f>
        <v>256</v>
      </c>
      <c r="AC58" s="30">
        <f>'MSG with Gains Details'!B58</f>
        <v>2413</v>
      </c>
      <c r="AD58" s="2">
        <f>'MSG with Gains Details'!D58/'MSG with Gains Details'!B58</f>
        <v>0.10609200165768752</v>
      </c>
      <c r="AE58" s="30">
        <f>'MSG with Gains Details'!M58</f>
        <v>258</v>
      </c>
      <c r="AF58" s="30">
        <f>'MSG with Gains Details'!K58</f>
        <v>2540</v>
      </c>
      <c r="AG58" s="2">
        <f>'MSG with Gains Details'!M58/'MSG with Gains Details'!K58</f>
        <v>0.1015748031496063</v>
      </c>
      <c r="AK58" s="18" t="s">
        <v>55</v>
      </c>
      <c r="AL58" s="3">
        <f>'MSG with Gains Details'!F58</f>
        <v>1</v>
      </c>
      <c r="AM58" s="3">
        <f>'MSG with Gains Details'!G58</f>
        <v>5</v>
      </c>
      <c r="AN58" s="3">
        <f>'MSG with Gains Details'!H58</f>
        <v>66</v>
      </c>
      <c r="AO58" s="3">
        <f>'MSG with Gains Details'!I58</f>
        <v>1</v>
      </c>
      <c r="AP58" s="3">
        <f>'MSG with Gains Details'!J58</f>
        <v>1</v>
      </c>
      <c r="AR58" s="18" t="s">
        <v>55</v>
      </c>
      <c r="AS58" s="3">
        <f>'MSG with Gains Details'!O58</f>
        <v>0</v>
      </c>
      <c r="AT58" s="3">
        <f>'MSG with Gains Details'!P58</f>
        <v>5</v>
      </c>
      <c r="AU58" s="3">
        <f>'MSG with Gains Details'!Q58</f>
        <v>45</v>
      </c>
      <c r="AV58" s="3">
        <f>'MSG with Gains Details'!R58</f>
        <v>0</v>
      </c>
      <c r="AW58" s="3">
        <f>'MSG with Gains Details'!S58</f>
        <v>0</v>
      </c>
    </row>
    <row r="59" spans="2:49" x14ac:dyDescent="0.35">
      <c r="B59" s="18" t="s">
        <v>56</v>
      </c>
      <c r="C59" s="30">
        <f>'MSG with Gains Details'!C59</f>
        <v>296</v>
      </c>
      <c r="D59" s="30">
        <f>'MSG with Gains Details'!D59</f>
        <v>996</v>
      </c>
      <c r="E59" s="2">
        <f>'MSG with Gains Details'!E59</f>
        <v>0.30009999999999998</v>
      </c>
      <c r="F59" s="30">
        <f>'MSG with Gains Details'!L59</f>
        <v>2787</v>
      </c>
      <c r="G59" s="30">
        <f>'MSG with Gains Details'!M59</f>
        <v>7880</v>
      </c>
      <c r="H59" s="2">
        <f>'MSG with Gains Details'!N59</f>
        <v>0.35370000000000001</v>
      </c>
      <c r="I59" s="2">
        <f t="shared" si="0"/>
        <v>0.17860713095634795</v>
      </c>
      <c r="K59" s="18" t="s">
        <v>56</v>
      </c>
      <c r="L59" s="2">
        <f>'MSG with Gains Details'!F59/'MSG with Gains Details'!$C59</f>
        <v>3.3783783783783786E-3</v>
      </c>
      <c r="M59" s="2">
        <f>'MSG with Gains Details'!G59/'MSG with Gains Details'!$C59</f>
        <v>3.3783783783783786E-2</v>
      </c>
      <c r="N59" s="2">
        <f>'MSG with Gains Details'!H59/'MSG with Gains Details'!$C59</f>
        <v>0.73648648648648651</v>
      </c>
      <c r="O59" s="2">
        <f>'MSG with Gains Details'!I59/'MSG with Gains Details'!$C59</f>
        <v>0.25</v>
      </c>
      <c r="P59" s="2">
        <f>'MSG with Gains Details'!J59/'MSG with Gains Details'!$C59</f>
        <v>8.1081081081081086E-2</v>
      </c>
      <c r="S59" s="18" t="s">
        <v>56</v>
      </c>
      <c r="T59" s="2">
        <f>'MSG with Gains Details'!O59/'MSG with Gains Details'!$L59</f>
        <v>9.3290276282741291E-3</v>
      </c>
      <c r="U59" s="2">
        <f>'MSG with Gains Details'!P59/'MSG with Gains Details'!$L59</f>
        <v>0.37674919268030138</v>
      </c>
      <c r="V59" s="2">
        <f>'MSG with Gains Details'!Q59/'MSG with Gains Details'!$L59</f>
        <v>0.28489415141729457</v>
      </c>
      <c r="W59" s="2">
        <f>'MSG with Gains Details'!R59/'MSG with Gains Details'!$L59</f>
        <v>0.35306781485468247</v>
      </c>
      <c r="X59" s="2">
        <f>'MSG with Gains Details'!S59/'MSG with Gains Details'!$L59</f>
        <v>5.8485827054180123E-2</v>
      </c>
      <c r="AA59" s="18" t="s">
        <v>56</v>
      </c>
      <c r="AB59" s="30">
        <f>'MSG with Gains Details'!D59</f>
        <v>996</v>
      </c>
      <c r="AC59" s="30">
        <f>'MSG with Gains Details'!B59</f>
        <v>28413</v>
      </c>
      <c r="AD59" s="2">
        <f>'MSG with Gains Details'!D59/'MSG with Gains Details'!B59</f>
        <v>3.5054376517791155E-2</v>
      </c>
      <c r="AE59" s="30">
        <f>'MSG with Gains Details'!M59</f>
        <v>7880</v>
      </c>
      <c r="AF59" s="30">
        <f>'MSG with Gains Details'!K59</f>
        <v>28297</v>
      </c>
      <c r="AG59" s="2">
        <f>'MSG with Gains Details'!M59/'MSG with Gains Details'!K59</f>
        <v>0.27847474997349542</v>
      </c>
      <c r="AK59" s="18" t="s">
        <v>56</v>
      </c>
      <c r="AL59" s="3">
        <f>'MSG with Gains Details'!F59</f>
        <v>1</v>
      </c>
      <c r="AM59" s="3">
        <f>'MSG with Gains Details'!G59</f>
        <v>10</v>
      </c>
      <c r="AN59" s="3">
        <f>'MSG with Gains Details'!H59</f>
        <v>218</v>
      </c>
      <c r="AO59" s="3">
        <f>'MSG with Gains Details'!I59</f>
        <v>74</v>
      </c>
      <c r="AP59" s="3">
        <f>'MSG with Gains Details'!J59</f>
        <v>24</v>
      </c>
      <c r="AR59" s="18" t="s">
        <v>56</v>
      </c>
      <c r="AS59" s="3">
        <f>'MSG with Gains Details'!O59</f>
        <v>26</v>
      </c>
      <c r="AT59" s="3">
        <f>'MSG with Gains Details'!P59</f>
        <v>1050</v>
      </c>
      <c r="AU59" s="3">
        <f>'MSG with Gains Details'!Q59</f>
        <v>794</v>
      </c>
      <c r="AV59" s="3">
        <f>'MSG with Gains Details'!R59</f>
        <v>984</v>
      </c>
      <c r="AW59" s="3">
        <f>'MSG with Gains Details'!S59</f>
        <v>163</v>
      </c>
    </row>
    <row r="60" spans="2:49" x14ac:dyDescent="0.35">
      <c r="B60" s="53" t="s">
        <v>155</v>
      </c>
      <c r="C60" s="30">
        <f>'MSG with Gains Details'!C60</f>
        <v>366</v>
      </c>
      <c r="D60" s="30">
        <f>'MSG with Gains Details'!D60</f>
        <v>1252</v>
      </c>
      <c r="E60" s="2">
        <f>'MSG with Gains Details'!E60</f>
        <v>0.29199999999999998</v>
      </c>
      <c r="F60" s="30">
        <f>'MSG with Gains Details'!L60</f>
        <v>2834</v>
      </c>
      <c r="G60" s="30">
        <f>'MSG with Gains Details'!M60</f>
        <v>8138</v>
      </c>
      <c r="H60" s="2">
        <f>'MSG with Gains Details'!N60</f>
        <v>0.34820000000000001</v>
      </c>
      <c r="I60" s="2">
        <f t="shared" si="0"/>
        <v>0.19246575342465766</v>
      </c>
      <c r="K60" s="53" t="s">
        <v>155</v>
      </c>
      <c r="L60" s="2">
        <f>'MSG with Gains Details'!F60/'MSG with Gains Details'!$C60</f>
        <v>5.4644808743169399E-3</v>
      </c>
      <c r="M60" s="2">
        <f>'MSG with Gains Details'!G60/'MSG with Gains Details'!$C60</f>
        <v>4.0983606557377046E-2</v>
      </c>
      <c r="N60" s="2">
        <f>'MSG with Gains Details'!H60/'MSG with Gains Details'!$C60</f>
        <v>0.77595628415300544</v>
      </c>
      <c r="O60" s="2">
        <f>'MSG with Gains Details'!I60/'MSG with Gains Details'!$C60</f>
        <v>0.20491803278688525</v>
      </c>
      <c r="P60" s="2">
        <f>'MSG with Gains Details'!J60/'MSG with Gains Details'!$C60</f>
        <v>6.8306010928961755E-2</v>
      </c>
      <c r="S60" s="53" t="s">
        <v>155</v>
      </c>
      <c r="T60" s="2">
        <f>'MSG with Gains Details'!O60/'MSG with Gains Details'!$L60</f>
        <v>9.1743119266055051E-3</v>
      </c>
      <c r="U60" s="2">
        <f>'MSG with Gains Details'!P60/'MSG with Gains Details'!$L60</f>
        <v>0.37226534932956951</v>
      </c>
      <c r="V60" s="2">
        <f>'MSG with Gains Details'!Q60/'MSG with Gains Details'!$L60</f>
        <v>0.29604798870853916</v>
      </c>
      <c r="W60" s="2">
        <f>'MSG with Gains Details'!R60/'MSG with Gains Details'!$L60</f>
        <v>0.34721242060691604</v>
      </c>
      <c r="X60" s="2">
        <f>'MSG with Gains Details'!S60/'MSG with Gains Details'!$L60</f>
        <v>5.7515878616796051E-2</v>
      </c>
      <c r="AA60" s="53" t="s">
        <v>155</v>
      </c>
      <c r="AB60" s="30">
        <f>'MSG with Gains Details'!D60</f>
        <v>1252</v>
      </c>
      <c r="AC60" s="30">
        <f>'MSG with Gains Details'!B60</f>
        <v>30826</v>
      </c>
      <c r="AD60" s="2">
        <f>'MSG with Gains Details'!D60/'MSG with Gains Details'!B60</f>
        <v>4.0615065204697334E-2</v>
      </c>
      <c r="AE60" s="30">
        <f>'MSG with Gains Details'!M60</f>
        <v>8138</v>
      </c>
      <c r="AF60" s="30">
        <f>'MSG with Gains Details'!K60</f>
        <v>30837</v>
      </c>
      <c r="AG60" s="2">
        <f>'MSG with Gains Details'!M60/'MSG with Gains Details'!K60</f>
        <v>0.26390375198625027</v>
      </c>
      <c r="AK60" s="53" t="s">
        <v>155</v>
      </c>
      <c r="AL60" s="3">
        <f>'MSG with Gains Details'!F60</f>
        <v>2</v>
      </c>
      <c r="AM60" s="3">
        <f>'MSG with Gains Details'!G60</f>
        <v>15</v>
      </c>
      <c r="AN60" s="3">
        <f>'MSG with Gains Details'!H60</f>
        <v>284</v>
      </c>
      <c r="AO60" s="3">
        <f>'MSG with Gains Details'!I60</f>
        <v>75</v>
      </c>
      <c r="AP60" s="3">
        <f>'MSG with Gains Details'!J60</f>
        <v>25</v>
      </c>
      <c r="AR60" s="53" t="s">
        <v>155</v>
      </c>
      <c r="AS60" s="3">
        <f>'MSG with Gains Details'!O60</f>
        <v>26</v>
      </c>
      <c r="AT60" s="3">
        <f>'MSG with Gains Details'!P60</f>
        <v>1055</v>
      </c>
      <c r="AU60" s="3">
        <f>'MSG with Gains Details'!Q60</f>
        <v>839</v>
      </c>
      <c r="AV60" s="3">
        <f>'MSG with Gains Details'!R60</f>
        <v>984</v>
      </c>
      <c r="AW60" s="3">
        <f>'MSG with Gains Details'!S60</f>
        <v>163</v>
      </c>
    </row>
    <row r="61" spans="2:49" x14ac:dyDescent="0.35">
      <c r="B61" s="18" t="s">
        <v>184</v>
      </c>
      <c r="C61" s="30">
        <f>'MSG with Gains Details'!C61</f>
        <v>714</v>
      </c>
      <c r="D61" s="30">
        <f>'MSG with Gains Details'!D61</f>
        <v>1509</v>
      </c>
      <c r="E61" s="2">
        <f>'MSG with Gains Details'!E61</f>
        <v>0.47299999999999998</v>
      </c>
      <c r="F61" s="30">
        <f>'MSG with Gains Details'!L61</f>
        <v>850</v>
      </c>
      <c r="G61" s="30">
        <f>'MSG with Gains Details'!M61</f>
        <v>1526</v>
      </c>
      <c r="H61" s="2">
        <f>'MSG with Gains Details'!N61</f>
        <v>0.55700000000000005</v>
      </c>
      <c r="I61" s="2">
        <f t="shared" si="0"/>
        <v>0.17758985200845689</v>
      </c>
      <c r="K61" s="18" t="s">
        <v>184</v>
      </c>
      <c r="L61" s="2">
        <f>'MSG with Gains Details'!F61/'MSG with Gains Details'!$C61</f>
        <v>7.0028011204481795E-3</v>
      </c>
      <c r="M61" s="2">
        <f>'MSG with Gains Details'!G61/'MSG with Gains Details'!$C61</f>
        <v>0.58123249299719892</v>
      </c>
      <c r="N61" s="2">
        <f>'MSG with Gains Details'!H61/'MSG with Gains Details'!$C61</f>
        <v>0.36134453781512604</v>
      </c>
      <c r="O61" s="2">
        <f>'MSG with Gains Details'!I61/'MSG with Gains Details'!$C61</f>
        <v>4.2016806722689074E-3</v>
      </c>
      <c r="P61" s="2">
        <f>'MSG with Gains Details'!J61/'MSG with Gains Details'!$C61</f>
        <v>5.4621848739495799E-2</v>
      </c>
      <c r="S61" s="18" t="s">
        <v>184</v>
      </c>
      <c r="T61" s="2">
        <f>'MSG with Gains Details'!O61/'MSG with Gains Details'!$L61</f>
        <v>4.7058823529411761E-3</v>
      </c>
      <c r="U61" s="2">
        <f>'MSG with Gains Details'!P61/'MSG with Gains Details'!$L61</f>
        <v>0.59529411764705886</v>
      </c>
      <c r="V61" s="2">
        <f>'MSG with Gains Details'!Q61/'MSG with Gains Details'!$L61</f>
        <v>0.3623529411764706</v>
      </c>
      <c r="W61" s="2">
        <f>'MSG with Gains Details'!R61/'MSG with Gains Details'!$L61</f>
        <v>1.176470588235294E-3</v>
      </c>
      <c r="X61" s="2">
        <f>'MSG with Gains Details'!S61/'MSG with Gains Details'!$L61</f>
        <v>4.4705882352941179E-2</v>
      </c>
      <c r="AA61" s="18" t="s">
        <v>184</v>
      </c>
      <c r="AB61" s="30">
        <f>'MSG with Gains Details'!D61</f>
        <v>1509</v>
      </c>
      <c r="AC61" s="30">
        <f>'MSG with Gains Details'!B61</f>
        <v>2791</v>
      </c>
      <c r="AD61" s="2">
        <f>'MSG with Gains Details'!D61/'MSG with Gains Details'!B61</f>
        <v>0.54066642780365459</v>
      </c>
      <c r="AE61" s="30">
        <f>'MSG with Gains Details'!M61</f>
        <v>1526</v>
      </c>
      <c r="AF61" s="30">
        <f>'MSG with Gains Details'!K61</f>
        <v>2940</v>
      </c>
      <c r="AG61" s="2">
        <f>'MSG with Gains Details'!M61/'MSG with Gains Details'!K61</f>
        <v>0.51904761904761909</v>
      </c>
      <c r="AK61" s="18" t="s">
        <v>184</v>
      </c>
      <c r="AL61" s="3">
        <f>'MSG with Gains Details'!F61</f>
        <v>5</v>
      </c>
      <c r="AM61" s="3">
        <f>'MSG with Gains Details'!G61</f>
        <v>415</v>
      </c>
      <c r="AN61" s="3">
        <f>'MSG with Gains Details'!H61</f>
        <v>258</v>
      </c>
      <c r="AO61" s="3">
        <f>'MSG with Gains Details'!I61</f>
        <v>3</v>
      </c>
      <c r="AP61" s="3">
        <f>'MSG with Gains Details'!J61</f>
        <v>39</v>
      </c>
      <c r="AR61" s="18" t="s">
        <v>184</v>
      </c>
      <c r="AS61" s="3">
        <f>'MSG with Gains Details'!O61</f>
        <v>4</v>
      </c>
      <c r="AT61" s="3">
        <f>'MSG with Gains Details'!P61</f>
        <v>506</v>
      </c>
      <c r="AU61" s="3">
        <f>'MSG with Gains Details'!Q61</f>
        <v>308</v>
      </c>
      <c r="AV61" s="3">
        <f>'MSG with Gains Details'!R61</f>
        <v>1</v>
      </c>
      <c r="AW61" s="3">
        <f>'MSG with Gains Details'!S61</f>
        <v>38</v>
      </c>
    </row>
    <row r="62" spans="2:49" x14ac:dyDescent="0.35">
      <c r="B62" s="18" t="s">
        <v>58</v>
      </c>
      <c r="C62" s="30">
        <f>'MSG with Gains Details'!C62</f>
        <v>120</v>
      </c>
      <c r="D62" s="30">
        <f>'MSG with Gains Details'!D62</f>
        <v>234</v>
      </c>
      <c r="E62" s="2">
        <f>'MSG with Gains Details'!E62</f>
        <v>0.51280000000000003</v>
      </c>
      <c r="F62" s="30">
        <f>'MSG with Gains Details'!L62</f>
        <v>136</v>
      </c>
      <c r="G62" s="30">
        <f>'MSG with Gains Details'!M62</f>
        <v>244</v>
      </c>
      <c r="H62" s="2">
        <f>'MSG with Gains Details'!N62</f>
        <v>0.55740000000000001</v>
      </c>
      <c r="I62" s="2">
        <f t="shared" si="0"/>
        <v>8.6973478939157411E-2</v>
      </c>
      <c r="K62" s="18" t="s">
        <v>58</v>
      </c>
      <c r="L62" s="2">
        <f>'MSG with Gains Details'!F62/'MSG with Gains Details'!$C62</f>
        <v>8.3333333333333332E-3</v>
      </c>
      <c r="M62" s="2">
        <f>'MSG with Gains Details'!G62/'MSG with Gains Details'!$C62</f>
        <v>0.44166666666666665</v>
      </c>
      <c r="N62" s="2">
        <f>'MSG with Gains Details'!H62/'MSG with Gains Details'!$C62</f>
        <v>0.40833333333333333</v>
      </c>
      <c r="O62" s="2">
        <f>'MSG with Gains Details'!I62/'MSG with Gains Details'!$C62</f>
        <v>0.19166666666666668</v>
      </c>
      <c r="P62" s="2">
        <f>'MSG with Gains Details'!J62/'MSG with Gains Details'!$C62</f>
        <v>9.166666666666666E-2</v>
      </c>
      <c r="S62" s="18" t="s">
        <v>58</v>
      </c>
      <c r="T62" s="2">
        <f>'MSG with Gains Details'!O62/'MSG with Gains Details'!$L62</f>
        <v>0</v>
      </c>
      <c r="U62" s="2">
        <f>'MSG with Gains Details'!P62/'MSG with Gains Details'!$L62</f>
        <v>0.5</v>
      </c>
      <c r="V62" s="2">
        <f>'MSG with Gains Details'!Q62/'MSG with Gains Details'!$L62</f>
        <v>0.38970588235294118</v>
      </c>
      <c r="W62" s="2">
        <f>'MSG with Gains Details'!R62/'MSG with Gains Details'!$L62</f>
        <v>0.25735294117647056</v>
      </c>
      <c r="X62" s="2">
        <f>'MSG with Gains Details'!S62/'MSG with Gains Details'!$L62</f>
        <v>2.2058823529411766E-2</v>
      </c>
      <c r="AA62" s="18" t="s">
        <v>58</v>
      </c>
      <c r="AB62" s="30">
        <f>'MSG with Gains Details'!D62</f>
        <v>234</v>
      </c>
      <c r="AC62" s="30">
        <f>'MSG with Gains Details'!B62</f>
        <v>504</v>
      </c>
      <c r="AD62" s="2">
        <f>'MSG with Gains Details'!D62/'MSG with Gains Details'!B62</f>
        <v>0.4642857142857143</v>
      </c>
      <c r="AE62" s="30">
        <f>'MSG with Gains Details'!M62</f>
        <v>244</v>
      </c>
      <c r="AF62" s="30">
        <f>'MSG with Gains Details'!K62</f>
        <v>456</v>
      </c>
      <c r="AG62" s="2">
        <f>'MSG with Gains Details'!M62/'MSG with Gains Details'!K62</f>
        <v>0.53508771929824561</v>
      </c>
      <c r="AK62" s="18" t="s">
        <v>58</v>
      </c>
      <c r="AL62" s="3">
        <f>'MSG with Gains Details'!F62</f>
        <v>1</v>
      </c>
      <c r="AM62" s="3">
        <f>'MSG with Gains Details'!G62</f>
        <v>53</v>
      </c>
      <c r="AN62" s="3">
        <f>'MSG with Gains Details'!H62</f>
        <v>49</v>
      </c>
      <c r="AO62" s="3">
        <f>'MSG with Gains Details'!I62</f>
        <v>23</v>
      </c>
      <c r="AP62" s="3">
        <f>'MSG with Gains Details'!J62</f>
        <v>11</v>
      </c>
      <c r="AR62" s="18" t="s">
        <v>58</v>
      </c>
      <c r="AS62" s="3">
        <f>'MSG with Gains Details'!O62</f>
        <v>0</v>
      </c>
      <c r="AT62" s="3">
        <f>'MSG with Gains Details'!P62</f>
        <v>68</v>
      </c>
      <c r="AU62" s="3">
        <f>'MSG with Gains Details'!Q62</f>
        <v>53</v>
      </c>
      <c r="AV62" s="3">
        <f>'MSG with Gains Details'!R62</f>
        <v>35</v>
      </c>
      <c r="AW62" s="3">
        <f>'MSG with Gains Details'!S62</f>
        <v>3</v>
      </c>
    </row>
    <row r="63" spans="2:49" x14ac:dyDescent="0.35">
      <c r="B63" s="18" t="s">
        <v>59</v>
      </c>
      <c r="C63" s="30">
        <f>'MSG with Gains Details'!C63</f>
        <v>262</v>
      </c>
      <c r="D63" s="30">
        <f>'MSG with Gains Details'!D63</f>
        <v>1081</v>
      </c>
      <c r="E63" s="2">
        <f>'MSG with Gains Details'!E63</f>
        <v>0.24260000000000001</v>
      </c>
      <c r="F63" s="30">
        <f>'MSG with Gains Details'!L63</f>
        <v>129</v>
      </c>
      <c r="G63" s="30">
        <f>'MSG with Gains Details'!M63</f>
        <v>774</v>
      </c>
      <c r="H63" s="2">
        <f>'MSG with Gains Details'!N63</f>
        <v>0.18990000000000001</v>
      </c>
      <c r="I63" s="2">
        <f t="shared" si="0"/>
        <v>-0.21723000824402305</v>
      </c>
      <c r="K63" s="18" t="s">
        <v>59</v>
      </c>
      <c r="L63" s="2">
        <f>'MSG with Gains Details'!F63/'MSG with Gains Details'!$C63</f>
        <v>0</v>
      </c>
      <c r="M63" s="2">
        <f>'MSG with Gains Details'!G63/'MSG with Gains Details'!$C63</f>
        <v>0.14122137404580154</v>
      </c>
      <c r="N63" s="2">
        <f>'MSG with Gains Details'!H63/'MSG with Gains Details'!$C63</f>
        <v>0.83587786259541985</v>
      </c>
      <c r="O63" s="2">
        <f>'MSG with Gains Details'!I63/'MSG with Gains Details'!$C63</f>
        <v>0.12213740458015267</v>
      </c>
      <c r="P63" s="2">
        <f>'MSG with Gains Details'!J63/'MSG with Gains Details'!$C63</f>
        <v>0.1183206106870229</v>
      </c>
      <c r="S63" s="18" t="s">
        <v>59</v>
      </c>
      <c r="T63" s="2">
        <f>'MSG with Gains Details'!O63/'MSG with Gains Details'!$L63</f>
        <v>0</v>
      </c>
      <c r="U63" s="2">
        <f>'MSG with Gains Details'!P63/'MSG with Gains Details'!$L63</f>
        <v>8.5271317829457363E-2</v>
      </c>
      <c r="V63" s="2">
        <f>'MSG with Gains Details'!Q63/'MSG with Gains Details'!$L63</f>
        <v>0.96124031007751942</v>
      </c>
      <c r="W63" s="2">
        <f>'MSG with Gains Details'!R63/'MSG with Gains Details'!$L63</f>
        <v>0.16279069767441862</v>
      </c>
      <c r="X63" s="2">
        <f>'MSG with Gains Details'!S63/'MSG with Gains Details'!$L63</f>
        <v>0.14728682170542637</v>
      </c>
      <c r="AA63" s="18" t="s">
        <v>59</v>
      </c>
      <c r="AB63" s="30">
        <f>'MSG with Gains Details'!D63</f>
        <v>1081</v>
      </c>
      <c r="AC63" s="30">
        <f>'MSG with Gains Details'!B63</f>
        <v>5647</v>
      </c>
      <c r="AD63" s="2">
        <f>'MSG with Gains Details'!D63/'MSG with Gains Details'!B63</f>
        <v>0.19142907738622278</v>
      </c>
      <c r="AE63" s="30">
        <f>'MSG with Gains Details'!M63</f>
        <v>774</v>
      </c>
      <c r="AF63" s="30">
        <f>'MSG with Gains Details'!K63</f>
        <v>2951</v>
      </c>
      <c r="AG63" s="2">
        <f>'MSG with Gains Details'!M63/'MSG with Gains Details'!K63</f>
        <v>0.26228397153507288</v>
      </c>
      <c r="AK63" s="18" t="s">
        <v>59</v>
      </c>
      <c r="AL63" s="3">
        <f>'MSG with Gains Details'!F63</f>
        <v>0</v>
      </c>
      <c r="AM63" s="3">
        <f>'MSG with Gains Details'!G63</f>
        <v>37</v>
      </c>
      <c r="AN63" s="3">
        <f>'MSG with Gains Details'!H63</f>
        <v>219</v>
      </c>
      <c r="AO63" s="3">
        <f>'MSG with Gains Details'!I63</f>
        <v>32</v>
      </c>
      <c r="AP63" s="3">
        <f>'MSG with Gains Details'!J63</f>
        <v>31</v>
      </c>
      <c r="AR63" s="18" t="s">
        <v>59</v>
      </c>
      <c r="AS63" s="3">
        <f>'MSG with Gains Details'!O63</f>
        <v>0</v>
      </c>
      <c r="AT63" s="3">
        <f>'MSG with Gains Details'!P63</f>
        <v>11</v>
      </c>
      <c r="AU63" s="3">
        <f>'MSG with Gains Details'!Q63</f>
        <v>124</v>
      </c>
      <c r="AV63" s="3">
        <f>'MSG with Gains Details'!R63</f>
        <v>21</v>
      </c>
      <c r="AW63" s="3">
        <f>'MSG with Gains Details'!S63</f>
        <v>19</v>
      </c>
    </row>
    <row r="64" spans="2:49" x14ac:dyDescent="0.35">
      <c r="B64" s="53" t="s">
        <v>156</v>
      </c>
      <c r="C64" s="30">
        <f>'MSG with Gains Details'!C64</f>
        <v>382</v>
      </c>
      <c r="D64" s="30">
        <f>'MSG with Gains Details'!D64</f>
        <v>1315</v>
      </c>
      <c r="E64" s="2">
        <f>'MSG with Gains Details'!E64</f>
        <v>0.28999999999999998</v>
      </c>
      <c r="F64" s="30">
        <f>'MSG with Gains Details'!L64</f>
        <v>265</v>
      </c>
      <c r="G64" s="30">
        <f>'MSG with Gains Details'!M64</f>
        <v>1018</v>
      </c>
      <c r="H64" s="2">
        <f>'MSG with Gains Details'!N64</f>
        <v>0.26</v>
      </c>
      <c r="I64" s="2">
        <f t="shared" si="0"/>
        <v>-0.10344827586206884</v>
      </c>
      <c r="K64" s="53" t="s">
        <v>156</v>
      </c>
      <c r="L64" s="2">
        <f>'MSG with Gains Details'!F64/'MSG with Gains Details'!$C64</f>
        <v>2.617801047120419E-3</v>
      </c>
      <c r="M64" s="2">
        <f>'MSG with Gains Details'!G64/'MSG with Gains Details'!$C64</f>
        <v>0.2356020942408377</v>
      </c>
      <c r="N64" s="2">
        <f>'MSG with Gains Details'!H64/'MSG with Gains Details'!$C64</f>
        <v>0.70157068062827221</v>
      </c>
      <c r="O64" s="2">
        <f>'MSG with Gains Details'!I64/'MSG with Gains Details'!$C64</f>
        <v>0.14397905759162305</v>
      </c>
      <c r="P64" s="2">
        <f>'MSG with Gains Details'!J64/'MSG with Gains Details'!$C64</f>
        <v>0.1099476439790576</v>
      </c>
      <c r="S64" s="53" t="s">
        <v>156</v>
      </c>
      <c r="T64" s="2">
        <f>'MSG with Gains Details'!O64/'MSG with Gains Details'!$L64</f>
        <v>0</v>
      </c>
      <c r="U64" s="2">
        <f>'MSG with Gains Details'!P64/'MSG with Gains Details'!$L64</f>
        <v>0.2981132075471698</v>
      </c>
      <c r="V64" s="2">
        <f>'MSG with Gains Details'!Q64/'MSG with Gains Details'!$L64</f>
        <v>0.66792452830188676</v>
      </c>
      <c r="W64" s="2">
        <f>'MSG with Gains Details'!R64/'MSG with Gains Details'!$L64</f>
        <v>0.21132075471698114</v>
      </c>
      <c r="X64" s="2">
        <f>'MSG with Gains Details'!S64/'MSG with Gains Details'!$L64</f>
        <v>8.3018867924528297E-2</v>
      </c>
      <c r="AA64" s="53" t="s">
        <v>156</v>
      </c>
      <c r="AB64" s="30">
        <f>'MSG with Gains Details'!D64</f>
        <v>1315</v>
      </c>
      <c r="AC64" s="30">
        <f>'MSG with Gains Details'!B64</f>
        <v>6151</v>
      </c>
      <c r="AD64" s="2">
        <f>'MSG with Gains Details'!D64/'MSG with Gains Details'!B64</f>
        <v>0.21378637619899205</v>
      </c>
      <c r="AE64" s="30">
        <f>'MSG with Gains Details'!M64</f>
        <v>1018</v>
      </c>
      <c r="AF64" s="30">
        <f>'MSG with Gains Details'!K64</f>
        <v>3407</v>
      </c>
      <c r="AG64" s="2">
        <f>'MSG with Gains Details'!M64/'MSG with Gains Details'!K64</f>
        <v>0.29879659524508367</v>
      </c>
      <c r="AK64" s="53" t="s">
        <v>156</v>
      </c>
      <c r="AL64" s="3">
        <f>'MSG with Gains Details'!F64</f>
        <v>1</v>
      </c>
      <c r="AM64" s="3">
        <f>'MSG with Gains Details'!G64</f>
        <v>90</v>
      </c>
      <c r="AN64" s="3">
        <f>'MSG with Gains Details'!H64</f>
        <v>268</v>
      </c>
      <c r="AO64" s="3">
        <f>'MSG with Gains Details'!I64</f>
        <v>55</v>
      </c>
      <c r="AP64" s="3">
        <f>'MSG with Gains Details'!J64</f>
        <v>42</v>
      </c>
      <c r="AR64" s="53" t="s">
        <v>156</v>
      </c>
      <c r="AS64" s="3">
        <f>'MSG with Gains Details'!O64</f>
        <v>0</v>
      </c>
      <c r="AT64" s="3">
        <f>'MSG with Gains Details'!P64</f>
        <v>79</v>
      </c>
      <c r="AU64" s="3">
        <f>'MSG with Gains Details'!Q64</f>
        <v>177</v>
      </c>
      <c r="AV64" s="3">
        <f>'MSG with Gains Details'!R64</f>
        <v>56</v>
      </c>
      <c r="AW64" s="3">
        <f>'MSG with Gains Details'!S64</f>
        <v>22</v>
      </c>
    </row>
    <row r="65" spans="2:49" x14ac:dyDescent="0.35">
      <c r="B65" s="18" t="s">
        <v>185</v>
      </c>
      <c r="C65" s="30">
        <f>'MSG with Gains Details'!C65</f>
        <v>521</v>
      </c>
      <c r="D65" s="30">
        <f>'MSG with Gains Details'!D65</f>
        <v>1475</v>
      </c>
      <c r="E65" s="2">
        <f>'MSG with Gains Details'!E65</f>
        <v>0.35299999999999998</v>
      </c>
      <c r="F65" s="30">
        <f>'MSG with Gains Details'!L65</f>
        <v>227</v>
      </c>
      <c r="G65" s="30">
        <f>'MSG with Gains Details'!M65</f>
        <v>1348</v>
      </c>
      <c r="H65" s="2">
        <f>'MSG with Gains Details'!N65</f>
        <v>0.16839999999999999</v>
      </c>
      <c r="I65" s="2">
        <f t="shared" si="0"/>
        <v>-0.52294617563739376</v>
      </c>
      <c r="K65" s="18" t="s">
        <v>185</v>
      </c>
      <c r="L65" s="2">
        <f>'MSG with Gains Details'!F65/'MSG with Gains Details'!$C65</f>
        <v>5.7581573896353169E-3</v>
      </c>
      <c r="M65" s="2">
        <f>'MSG with Gains Details'!G65/'MSG with Gains Details'!$C65</f>
        <v>0.56046065259117084</v>
      </c>
      <c r="N65" s="2">
        <f>'MSG with Gains Details'!H65/'MSG with Gains Details'!$C65</f>
        <v>0.33973128598848368</v>
      </c>
      <c r="O65" s="2">
        <f>'MSG with Gains Details'!I65/'MSG with Gains Details'!$C65</f>
        <v>3.838771593090211E-3</v>
      </c>
      <c r="P65" s="2">
        <f>'MSG with Gains Details'!J65/'MSG with Gains Details'!$C65</f>
        <v>9.2130518234165071E-2</v>
      </c>
      <c r="S65" s="18" t="s">
        <v>185</v>
      </c>
      <c r="T65" s="2">
        <f>'MSG with Gains Details'!O65/'MSG with Gains Details'!$L65</f>
        <v>0</v>
      </c>
      <c r="U65" s="2">
        <f>'MSG with Gains Details'!P65/'MSG with Gains Details'!$L65</f>
        <v>0.33920704845814981</v>
      </c>
      <c r="V65" s="2">
        <f>'MSG with Gains Details'!Q65/'MSG with Gains Details'!$L65</f>
        <v>0.55947136563876654</v>
      </c>
      <c r="W65" s="2">
        <f>'MSG with Gains Details'!R65/'MSG with Gains Details'!$L65</f>
        <v>8.8105726872246704E-3</v>
      </c>
      <c r="X65" s="2">
        <f>'MSG with Gains Details'!S65/'MSG with Gains Details'!$L65</f>
        <v>9.2511013215859028E-2</v>
      </c>
      <c r="AA65" s="18" t="s">
        <v>185</v>
      </c>
      <c r="AB65" s="30">
        <f>'MSG with Gains Details'!D65</f>
        <v>1475</v>
      </c>
      <c r="AC65" s="30">
        <f>'MSG with Gains Details'!B65</f>
        <v>3993</v>
      </c>
      <c r="AD65" s="2">
        <f>'MSG with Gains Details'!D65/'MSG with Gains Details'!B65</f>
        <v>0.36939644377660907</v>
      </c>
      <c r="AE65" s="30">
        <f>'MSG with Gains Details'!M65</f>
        <v>1348</v>
      </c>
      <c r="AF65" s="30">
        <f>'MSG with Gains Details'!K65</f>
        <v>3044</v>
      </c>
      <c r="AG65" s="2">
        <f>'MSG with Gains Details'!M65/'MSG with Gains Details'!K65</f>
        <v>0.44283837056504599</v>
      </c>
      <c r="AK65" s="18" t="s">
        <v>185</v>
      </c>
      <c r="AL65" s="3">
        <f>'MSG with Gains Details'!F65</f>
        <v>3</v>
      </c>
      <c r="AM65" s="3">
        <f>'MSG with Gains Details'!G65</f>
        <v>292</v>
      </c>
      <c r="AN65" s="3">
        <f>'MSG with Gains Details'!H65</f>
        <v>177</v>
      </c>
      <c r="AO65" s="3">
        <f>'MSG with Gains Details'!I65</f>
        <v>2</v>
      </c>
      <c r="AP65" s="3">
        <f>'MSG with Gains Details'!J65</f>
        <v>48</v>
      </c>
      <c r="AR65" s="18" t="s">
        <v>185</v>
      </c>
      <c r="AS65" s="3">
        <f>'MSG with Gains Details'!O65</f>
        <v>0</v>
      </c>
      <c r="AT65" s="3">
        <f>'MSG with Gains Details'!P65</f>
        <v>77</v>
      </c>
      <c r="AU65" s="3">
        <f>'MSG with Gains Details'!Q65</f>
        <v>127</v>
      </c>
      <c r="AV65" s="3">
        <f>'MSG with Gains Details'!R65</f>
        <v>2</v>
      </c>
      <c r="AW65" s="3">
        <f>'MSG with Gains Details'!S65</f>
        <v>21</v>
      </c>
    </row>
    <row r="66" spans="2:49" x14ac:dyDescent="0.35">
      <c r="B66" s="18" t="s">
        <v>61</v>
      </c>
      <c r="C66" s="30">
        <f>'MSG with Gains Details'!C66</f>
        <v>39</v>
      </c>
      <c r="D66" s="30">
        <f>'MSG with Gains Details'!D66</f>
        <v>73</v>
      </c>
      <c r="E66" s="2">
        <f>'MSG with Gains Details'!E66</f>
        <v>0.53420000000000001</v>
      </c>
      <c r="F66" s="30">
        <f>'MSG with Gains Details'!L66</f>
        <v>7</v>
      </c>
      <c r="G66" s="30">
        <f>'MSG with Gains Details'!M66</f>
        <v>36</v>
      </c>
      <c r="H66" s="2">
        <f>'MSG with Gains Details'!N66</f>
        <v>0.19439999999999999</v>
      </c>
      <c r="I66" s="2">
        <f t="shared" si="0"/>
        <v>-0.6360913515537252</v>
      </c>
      <c r="K66" s="18" t="s">
        <v>61</v>
      </c>
      <c r="L66" s="2">
        <f>'MSG with Gains Details'!F66/'MSG with Gains Details'!$C66</f>
        <v>2.564102564102564E-2</v>
      </c>
      <c r="M66" s="2">
        <f>'MSG with Gains Details'!G66/'MSG with Gains Details'!$C66</f>
        <v>0</v>
      </c>
      <c r="N66" s="2">
        <f>'MSG with Gains Details'!H66/'MSG with Gains Details'!$C66</f>
        <v>0.97435897435897434</v>
      </c>
      <c r="O66" s="2">
        <f>'MSG with Gains Details'!I66/'MSG with Gains Details'!$C66</f>
        <v>0</v>
      </c>
      <c r="P66" s="2">
        <f>'MSG with Gains Details'!J66/'MSG with Gains Details'!$C66</f>
        <v>2.564102564102564E-2</v>
      </c>
      <c r="S66" s="18" t="s">
        <v>61</v>
      </c>
      <c r="T66" s="2">
        <f>'MSG with Gains Details'!O66/'MSG with Gains Details'!$L66</f>
        <v>0</v>
      </c>
      <c r="U66" s="2">
        <f>'MSG with Gains Details'!P66/'MSG with Gains Details'!$L66</f>
        <v>0</v>
      </c>
      <c r="V66" s="2">
        <f>'MSG with Gains Details'!Q66/'MSG with Gains Details'!$L66</f>
        <v>1</v>
      </c>
      <c r="W66" s="2">
        <f>'MSG with Gains Details'!R66/'MSG with Gains Details'!$L66</f>
        <v>0</v>
      </c>
      <c r="X66" s="2">
        <f>'MSG with Gains Details'!S66/'MSG with Gains Details'!$L66</f>
        <v>0</v>
      </c>
      <c r="AA66" s="18" t="s">
        <v>61</v>
      </c>
      <c r="AB66" s="30">
        <f>'MSG with Gains Details'!D66</f>
        <v>73</v>
      </c>
      <c r="AC66" s="30">
        <f>'MSG with Gains Details'!B66</f>
        <v>1652</v>
      </c>
      <c r="AD66" s="2">
        <f>'MSG with Gains Details'!D66/'MSG with Gains Details'!B66</f>
        <v>4.4188861985472158E-2</v>
      </c>
      <c r="AE66" s="30">
        <f>'MSG with Gains Details'!M66</f>
        <v>36</v>
      </c>
      <c r="AF66" s="30">
        <f>'MSG with Gains Details'!K66</f>
        <v>1544</v>
      </c>
      <c r="AG66" s="2">
        <f>'MSG with Gains Details'!M66/'MSG with Gains Details'!K66</f>
        <v>2.3316062176165803E-2</v>
      </c>
      <c r="AK66" s="18" t="s">
        <v>61</v>
      </c>
      <c r="AL66" s="3">
        <f>'MSG with Gains Details'!F66</f>
        <v>1</v>
      </c>
      <c r="AM66" s="3">
        <f>'MSG with Gains Details'!G66</f>
        <v>0</v>
      </c>
      <c r="AN66" s="3">
        <f>'MSG with Gains Details'!H66</f>
        <v>38</v>
      </c>
      <c r="AO66" s="3">
        <f>'MSG with Gains Details'!I66</f>
        <v>0</v>
      </c>
      <c r="AP66" s="3">
        <f>'MSG with Gains Details'!J66</f>
        <v>1</v>
      </c>
      <c r="AR66" s="18" t="s">
        <v>61</v>
      </c>
      <c r="AS66" s="3">
        <f>'MSG with Gains Details'!O66</f>
        <v>0</v>
      </c>
      <c r="AT66" s="3">
        <f>'MSG with Gains Details'!P66</f>
        <v>0</v>
      </c>
      <c r="AU66" s="3">
        <f>'MSG with Gains Details'!Q66</f>
        <v>7</v>
      </c>
      <c r="AV66" s="3">
        <f>'MSG with Gains Details'!R66</f>
        <v>0</v>
      </c>
      <c r="AW66" s="3">
        <f>'MSG with Gains Details'!S66</f>
        <v>0</v>
      </c>
    </row>
    <row r="67" spans="2:49" x14ac:dyDescent="0.35">
      <c r="B67" s="18" t="s">
        <v>62</v>
      </c>
      <c r="C67" s="30">
        <f>'MSG with Gains Details'!C67</f>
        <v>123</v>
      </c>
      <c r="D67" s="30">
        <f>'MSG with Gains Details'!D67</f>
        <v>722</v>
      </c>
      <c r="E67" s="2">
        <f>'MSG with Gains Details'!E67</f>
        <v>0.26450000000000001</v>
      </c>
      <c r="F67" s="30">
        <f>'MSG with Gains Details'!L67</f>
        <v>335</v>
      </c>
      <c r="G67" s="30">
        <f>'MSG with Gains Details'!M67</f>
        <v>1061</v>
      </c>
      <c r="H67" s="2">
        <f>'MSG with Gains Details'!N67</f>
        <v>0.31569999999999998</v>
      </c>
      <c r="I67" s="2">
        <f t="shared" si="0"/>
        <v>0.19357277882797708</v>
      </c>
      <c r="K67" s="18" t="s">
        <v>62</v>
      </c>
      <c r="L67" s="2">
        <f>'MSG with Gains Details'!F67/'MSG with Gains Details'!$C67</f>
        <v>8.130081300813009E-3</v>
      </c>
      <c r="M67" s="2">
        <f>'MSG with Gains Details'!G67/'MSG with Gains Details'!$C67</f>
        <v>0.1951219512195122</v>
      </c>
      <c r="N67" s="2">
        <f>'MSG with Gains Details'!H67/'MSG with Gains Details'!$C67</f>
        <v>0.26016260162601629</v>
      </c>
      <c r="O67" s="2">
        <f>'MSG with Gains Details'!I67/'MSG with Gains Details'!$C67</f>
        <v>2.4390243902439025E-2</v>
      </c>
      <c r="P67" s="2">
        <f>'MSG with Gains Details'!J67/'MSG with Gains Details'!$C67</f>
        <v>0.53658536585365857</v>
      </c>
      <c r="S67" s="18" t="s">
        <v>62</v>
      </c>
      <c r="T67" s="2">
        <f>'MSG with Gains Details'!O67/'MSG with Gains Details'!$L67</f>
        <v>1.7910447761194031E-2</v>
      </c>
      <c r="U67" s="2">
        <f>'MSG with Gains Details'!P67/'MSG with Gains Details'!$L67</f>
        <v>0.1373134328358209</v>
      </c>
      <c r="V67" s="2">
        <f>'MSG with Gains Details'!Q67/'MSG with Gains Details'!$L67</f>
        <v>0.33731343283582088</v>
      </c>
      <c r="W67" s="2">
        <f>'MSG with Gains Details'!R67/'MSG with Gains Details'!$L67</f>
        <v>3.5820895522388062E-2</v>
      </c>
      <c r="X67" s="2">
        <f>'MSG with Gains Details'!S67/'MSG with Gains Details'!$L67</f>
        <v>0.47761194029850745</v>
      </c>
      <c r="AA67" s="18" t="s">
        <v>62</v>
      </c>
      <c r="AB67" s="30">
        <f>'MSG with Gains Details'!D67</f>
        <v>722</v>
      </c>
      <c r="AC67" s="30">
        <f>'MSG with Gains Details'!B67</f>
        <v>14140</v>
      </c>
      <c r="AD67" s="2">
        <f>'MSG with Gains Details'!D67/'MSG with Gains Details'!B67</f>
        <v>5.1060820367751059E-2</v>
      </c>
      <c r="AE67" s="30">
        <f>'MSG with Gains Details'!M67</f>
        <v>1061</v>
      </c>
      <c r="AF67" s="30">
        <f>'MSG with Gains Details'!K67</f>
        <v>13555</v>
      </c>
      <c r="AG67" s="2">
        <f>'MSG with Gains Details'!M67/'MSG with Gains Details'!K67</f>
        <v>7.8273699741792699E-2</v>
      </c>
      <c r="AK67" s="18" t="s">
        <v>62</v>
      </c>
      <c r="AL67" s="3">
        <f>'MSG with Gains Details'!F67</f>
        <v>1</v>
      </c>
      <c r="AM67" s="3">
        <f>'MSG with Gains Details'!G67</f>
        <v>24</v>
      </c>
      <c r="AN67" s="3">
        <f>'MSG with Gains Details'!H67</f>
        <v>32</v>
      </c>
      <c r="AO67" s="3">
        <f>'MSG with Gains Details'!I67</f>
        <v>3</v>
      </c>
      <c r="AP67" s="3">
        <f>'MSG with Gains Details'!J67</f>
        <v>66</v>
      </c>
      <c r="AR67" s="18" t="s">
        <v>62</v>
      </c>
      <c r="AS67" s="3">
        <f>'MSG with Gains Details'!O67</f>
        <v>6</v>
      </c>
      <c r="AT67" s="3">
        <f>'MSG with Gains Details'!P67</f>
        <v>46</v>
      </c>
      <c r="AU67" s="3">
        <f>'MSG with Gains Details'!Q67</f>
        <v>113</v>
      </c>
      <c r="AV67" s="3">
        <f>'MSG with Gains Details'!R67</f>
        <v>12</v>
      </c>
      <c r="AW67" s="3">
        <f>'MSG with Gains Details'!S67</f>
        <v>160</v>
      </c>
    </row>
    <row r="68" spans="2:49" x14ac:dyDescent="0.35">
      <c r="B68" s="53" t="s">
        <v>157</v>
      </c>
      <c r="C68" s="30">
        <f>'MSG with Gains Details'!C68</f>
        <v>162</v>
      </c>
      <c r="D68" s="30">
        <f>'MSG with Gains Details'!D68</f>
        <v>795</v>
      </c>
      <c r="E68" s="2">
        <f>'MSG with Gains Details'!E68</f>
        <v>0.20399999999999999</v>
      </c>
      <c r="F68" s="30">
        <f>'MSG with Gains Details'!L68</f>
        <v>342</v>
      </c>
      <c r="G68" s="30">
        <f>'MSG with Gains Details'!M68</f>
        <v>1097</v>
      </c>
      <c r="H68" s="2">
        <f>'MSG with Gains Details'!N68</f>
        <v>0.31180000000000002</v>
      </c>
      <c r="I68" s="2">
        <f t="shared" si="0"/>
        <v>0.52843137254901973</v>
      </c>
      <c r="K68" s="53" t="s">
        <v>157</v>
      </c>
      <c r="L68" s="2">
        <f>'MSG with Gains Details'!F68/'MSG with Gains Details'!$C68</f>
        <v>1.2345679012345678E-2</v>
      </c>
      <c r="M68" s="2">
        <f>'MSG with Gains Details'!G68/'MSG with Gains Details'!$C68</f>
        <v>0.14814814814814814</v>
      </c>
      <c r="N68" s="2">
        <f>'MSG with Gains Details'!H68/'MSG with Gains Details'!$C68</f>
        <v>0.43209876543209874</v>
      </c>
      <c r="O68" s="2">
        <f>'MSG with Gains Details'!I68/'MSG with Gains Details'!$C68</f>
        <v>1.8518518518518517E-2</v>
      </c>
      <c r="P68" s="2">
        <f>'MSG with Gains Details'!J68/'MSG with Gains Details'!$C68</f>
        <v>0.41358024691358025</v>
      </c>
      <c r="S68" s="53" t="s">
        <v>157</v>
      </c>
      <c r="T68" s="2">
        <f>'MSG with Gains Details'!O68/'MSG with Gains Details'!$L68</f>
        <v>1.7543859649122806E-2</v>
      </c>
      <c r="U68" s="2">
        <f>'MSG with Gains Details'!P68/'MSG with Gains Details'!$L68</f>
        <v>0.13450292397660818</v>
      </c>
      <c r="V68" s="2">
        <f>'MSG with Gains Details'!Q68/'MSG with Gains Details'!$L68</f>
        <v>0.35087719298245612</v>
      </c>
      <c r="W68" s="2">
        <f>'MSG with Gains Details'!R68/'MSG with Gains Details'!$L68</f>
        <v>3.5087719298245612E-2</v>
      </c>
      <c r="X68" s="2">
        <f>'MSG with Gains Details'!S68/'MSG with Gains Details'!$L68</f>
        <v>0.46783625730994149</v>
      </c>
      <c r="AA68" s="53" t="s">
        <v>157</v>
      </c>
      <c r="AB68" s="30">
        <f>'MSG with Gains Details'!D68</f>
        <v>795</v>
      </c>
      <c r="AC68" s="30">
        <f>'MSG with Gains Details'!B68</f>
        <v>15792</v>
      </c>
      <c r="AD68" s="2">
        <f>'MSG with Gains Details'!D68/'MSG with Gains Details'!B68</f>
        <v>5.0341945288753798E-2</v>
      </c>
      <c r="AE68" s="30">
        <f>'MSG with Gains Details'!M68</f>
        <v>1097</v>
      </c>
      <c r="AF68" s="30">
        <f>'MSG with Gains Details'!K68</f>
        <v>15099</v>
      </c>
      <c r="AG68" s="2">
        <f>'MSG with Gains Details'!M68/'MSG with Gains Details'!K68</f>
        <v>7.2653818133651238E-2</v>
      </c>
      <c r="AK68" s="53" t="s">
        <v>157</v>
      </c>
      <c r="AL68" s="3">
        <f>'MSG with Gains Details'!F68</f>
        <v>2</v>
      </c>
      <c r="AM68" s="3">
        <f>'MSG with Gains Details'!G68</f>
        <v>24</v>
      </c>
      <c r="AN68" s="3">
        <f>'MSG with Gains Details'!H68</f>
        <v>70</v>
      </c>
      <c r="AO68" s="3">
        <f>'MSG with Gains Details'!I68</f>
        <v>3</v>
      </c>
      <c r="AP68" s="3">
        <f>'MSG with Gains Details'!J68</f>
        <v>67</v>
      </c>
      <c r="AR68" s="53" t="s">
        <v>157</v>
      </c>
      <c r="AS68" s="3">
        <f>'MSG with Gains Details'!O68</f>
        <v>6</v>
      </c>
      <c r="AT68" s="3">
        <f>'MSG with Gains Details'!P68</f>
        <v>46</v>
      </c>
      <c r="AU68" s="3">
        <f>'MSG with Gains Details'!Q68</f>
        <v>120</v>
      </c>
      <c r="AV68" s="3">
        <f>'MSG with Gains Details'!R68</f>
        <v>12</v>
      </c>
      <c r="AW68" s="3">
        <f>'MSG with Gains Details'!S68</f>
        <v>160</v>
      </c>
    </row>
    <row r="69" spans="2:49" x14ac:dyDescent="0.35">
      <c r="B69" s="18" t="s">
        <v>63</v>
      </c>
      <c r="C69" s="30">
        <f>'MSG with Gains Details'!C69</f>
        <v>89</v>
      </c>
      <c r="D69" s="30">
        <f>'MSG with Gains Details'!D69</f>
        <v>189</v>
      </c>
      <c r="E69" s="2">
        <f>'MSG with Gains Details'!E69</f>
        <v>0.47089999999999999</v>
      </c>
      <c r="F69" s="30">
        <f>'MSG with Gains Details'!L69</f>
        <v>53</v>
      </c>
      <c r="G69" s="30">
        <f>'MSG with Gains Details'!M69</f>
        <v>185</v>
      </c>
      <c r="H69" s="2">
        <f>'MSG with Gains Details'!N69</f>
        <v>0.28649999999999998</v>
      </c>
      <c r="I69" s="2">
        <f t="shared" ref="I69:I104" si="1">H69/E69-1</f>
        <v>-0.39159057124654917</v>
      </c>
      <c r="K69" s="18" t="s">
        <v>63</v>
      </c>
      <c r="L69" s="2">
        <f>'MSG with Gains Details'!F69/'MSG with Gains Details'!$C69</f>
        <v>1.1235955056179775E-2</v>
      </c>
      <c r="M69" s="2">
        <f>'MSG with Gains Details'!G69/'MSG with Gains Details'!$C69</f>
        <v>0.39325842696629215</v>
      </c>
      <c r="N69" s="2">
        <f>'MSG with Gains Details'!H69/'MSG with Gains Details'!$C69</f>
        <v>0.550561797752809</v>
      </c>
      <c r="O69" s="2">
        <f>'MSG with Gains Details'!I69/'MSG with Gains Details'!$C69</f>
        <v>0.24719101123595505</v>
      </c>
      <c r="P69" s="2">
        <f>'MSG with Gains Details'!J69/'MSG with Gains Details'!$C69</f>
        <v>4.49438202247191E-2</v>
      </c>
      <c r="S69" s="18" t="s">
        <v>63</v>
      </c>
      <c r="T69" s="2">
        <f>'MSG with Gains Details'!O69/'MSG with Gains Details'!$L69</f>
        <v>0</v>
      </c>
      <c r="U69" s="2">
        <f>'MSG with Gains Details'!P69/'MSG with Gains Details'!$L69</f>
        <v>0.33962264150943394</v>
      </c>
      <c r="V69" s="2">
        <f>'MSG with Gains Details'!Q69/'MSG with Gains Details'!$L69</f>
        <v>0.49056603773584906</v>
      </c>
      <c r="W69" s="2">
        <f>'MSG with Gains Details'!R69/'MSG with Gains Details'!$L69</f>
        <v>0.32075471698113206</v>
      </c>
      <c r="X69" s="2">
        <f>'MSG with Gains Details'!S69/'MSG with Gains Details'!$L69</f>
        <v>7.5471698113207544E-2</v>
      </c>
      <c r="AA69" s="18" t="s">
        <v>63</v>
      </c>
      <c r="AB69" s="30">
        <f>'MSG with Gains Details'!D69</f>
        <v>189</v>
      </c>
      <c r="AC69" s="30">
        <f>'MSG with Gains Details'!B69</f>
        <v>327</v>
      </c>
      <c r="AD69" s="2">
        <f>'MSG with Gains Details'!D69/'MSG with Gains Details'!B69</f>
        <v>0.57798165137614677</v>
      </c>
      <c r="AE69" s="30">
        <f>'MSG with Gains Details'!M69</f>
        <v>185</v>
      </c>
      <c r="AF69" s="30">
        <f>'MSG with Gains Details'!K69</f>
        <v>323</v>
      </c>
      <c r="AG69" s="2">
        <f>'MSG with Gains Details'!M69/'MSG with Gains Details'!K69</f>
        <v>0.5727554179566563</v>
      </c>
      <c r="AK69" s="18" t="s">
        <v>63</v>
      </c>
      <c r="AL69" s="3">
        <f>'MSG with Gains Details'!F69</f>
        <v>1</v>
      </c>
      <c r="AM69" s="3">
        <f>'MSG with Gains Details'!G69</f>
        <v>35</v>
      </c>
      <c r="AN69" s="3">
        <f>'MSG with Gains Details'!H69</f>
        <v>49</v>
      </c>
      <c r="AO69" s="3">
        <f>'MSG with Gains Details'!I69</f>
        <v>22</v>
      </c>
      <c r="AP69" s="3">
        <f>'MSG with Gains Details'!J69</f>
        <v>4</v>
      </c>
      <c r="AR69" s="18" t="s">
        <v>63</v>
      </c>
      <c r="AS69" s="3">
        <f>'MSG with Gains Details'!O69</f>
        <v>0</v>
      </c>
      <c r="AT69" s="3">
        <f>'MSG with Gains Details'!P69</f>
        <v>18</v>
      </c>
      <c r="AU69" s="3">
        <f>'MSG with Gains Details'!Q69</f>
        <v>26</v>
      </c>
      <c r="AV69" s="3">
        <f>'MSG with Gains Details'!R69</f>
        <v>17</v>
      </c>
      <c r="AW69" s="3">
        <f>'MSG with Gains Details'!S69</f>
        <v>4</v>
      </c>
    </row>
    <row r="70" spans="2:49" x14ac:dyDescent="0.35">
      <c r="B70" s="18" t="s">
        <v>64</v>
      </c>
      <c r="C70" s="30">
        <f>'MSG with Gains Details'!C70</f>
        <v>165</v>
      </c>
      <c r="D70" s="30">
        <f>'MSG with Gains Details'!D70</f>
        <v>1292</v>
      </c>
      <c r="E70" s="2">
        <f>'MSG with Gains Details'!E70</f>
        <v>0.129</v>
      </c>
      <c r="F70" s="30">
        <f>'MSG with Gains Details'!L70</f>
        <v>283</v>
      </c>
      <c r="G70" s="30">
        <f>'MSG with Gains Details'!M70</f>
        <v>1512</v>
      </c>
      <c r="H70" s="2">
        <f>'MSG with Gains Details'!N70</f>
        <v>0.18720000000000001</v>
      </c>
      <c r="I70" s="2">
        <f t="shared" si="1"/>
        <v>0.45116279069767451</v>
      </c>
      <c r="K70" s="18" t="s">
        <v>64</v>
      </c>
      <c r="L70" s="2">
        <f>'MSG with Gains Details'!F70/'MSG with Gains Details'!$C70</f>
        <v>4.2424242424242427E-2</v>
      </c>
      <c r="M70" s="2">
        <f>'MSG with Gains Details'!G70/'MSG with Gains Details'!$C70</f>
        <v>0.41212121212121211</v>
      </c>
      <c r="N70" s="2">
        <f>'MSG with Gains Details'!H70/'MSG with Gains Details'!$C70</f>
        <v>0.24848484848484848</v>
      </c>
      <c r="O70" s="2">
        <f>'MSG with Gains Details'!I70/'MSG with Gains Details'!$C70</f>
        <v>1.2121212121212121E-2</v>
      </c>
      <c r="P70" s="2">
        <f>'MSG with Gains Details'!J70/'MSG with Gains Details'!$C70</f>
        <v>0.29090909090909089</v>
      </c>
      <c r="S70" s="18" t="s">
        <v>64</v>
      </c>
      <c r="T70" s="2">
        <f>'MSG with Gains Details'!O70/'MSG with Gains Details'!$L70</f>
        <v>1.7667844522968199E-2</v>
      </c>
      <c r="U70" s="2">
        <f>'MSG with Gains Details'!P70/'MSG with Gains Details'!$L70</f>
        <v>0.32508833922261482</v>
      </c>
      <c r="V70" s="2">
        <f>'MSG with Gains Details'!Q70/'MSG with Gains Details'!$L70</f>
        <v>0.37809187279151946</v>
      </c>
      <c r="W70" s="2">
        <f>'MSG with Gains Details'!R70/'MSG with Gains Details'!$L70</f>
        <v>7.0671378091872791E-3</v>
      </c>
      <c r="X70" s="2">
        <f>'MSG with Gains Details'!S70/'MSG with Gains Details'!$L70</f>
        <v>0.27915194346289751</v>
      </c>
      <c r="AA70" s="18" t="s">
        <v>64</v>
      </c>
      <c r="AB70" s="30">
        <f>'MSG with Gains Details'!D70</f>
        <v>1292</v>
      </c>
      <c r="AC70" s="30">
        <f>'MSG with Gains Details'!B70</f>
        <v>7367</v>
      </c>
      <c r="AD70" s="2">
        <f>'MSG with Gains Details'!D70/'MSG with Gains Details'!B70</f>
        <v>0.17537667978824487</v>
      </c>
      <c r="AE70" s="30">
        <f>'MSG with Gains Details'!M70</f>
        <v>1512</v>
      </c>
      <c r="AF70" s="30">
        <f>'MSG with Gains Details'!K70</f>
        <v>6433</v>
      </c>
      <c r="AG70" s="2">
        <f>'MSG with Gains Details'!M70/'MSG with Gains Details'!K70</f>
        <v>0.235038084874864</v>
      </c>
      <c r="AK70" s="18" t="s">
        <v>64</v>
      </c>
      <c r="AL70" s="3">
        <f>'MSG with Gains Details'!F70</f>
        <v>7</v>
      </c>
      <c r="AM70" s="3">
        <f>'MSG with Gains Details'!G70</f>
        <v>68</v>
      </c>
      <c r="AN70" s="3">
        <f>'MSG with Gains Details'!H70</f>
        <v>41</v>
      </c>
      <c r="AO70" s="3">
        <f>'MSG with Gains Details'!I70</f>
        <v>2</v>
      </c>
      <c r="AP70" s="3">
        <f>'MSG with Gains Details'!J70</f>
        <v>48</v>
      </c>
      <c r="AR70" s="18" t="s">
        <v>64</v>
      </c>
      <c r="AS70" s="3">
        <f>'MSG with Gains Details'!O70</f>
        <v>5</v>
      </c>
      <c r="AT70" s="3">
        <f>'MSG with Gains Details'!P70</f>
        <v>92</v>
      </c>
      <c r="AU70" s="3">
        <f>'MSG with Gains Details'!Q70</f>
        <v>107</v>
      </c>
      <c r="AV70" s="3">
        <f>'MSG with Gains Details'!R70</f>
        <v>2</v>
      </c>
      <c r="AW70" s="3">
        <f>'MSG with Gains Details'!S70</f>
        <v>79</v>
      </c>
    </row>
    <row r="71" spans="2:49" x14ac:dyDescent="0.35">
      <c r="B71" s="53" t="s">
        <v>158</v>
      </c>
      <c r="C71" s="30">
        <f>'MSG with Gains Details'!C71</f>
        <v>254</v>
      </c>
      <c r="D71" s="30">
        <f>'MSG with Gains Details'!D71</f>
        <v>1481</v>
      </c>
      <c r="E71" s="2">
        <f>'MSG with Gains Details'!E71</f>
        <v>0.17199999999999999</v>
      </c>
      <c r="F71" s="30">
        <f>'MSG with Gains Details'!L71</f>
        <v>335</v>
      </c>
      <c r="G71" s="30">
        <f>'MSG with Gains Details'!M71</f>
        <v>1696</v>
      </c>
      <c r="H71" s="2">
        <f>'MSG with Gains Details'!N71</f>
        <v>0.19750000000000001</v>
      </c>
      <c r="I71" s="2">
        <f t="shared" si="1"/>
        <v>0.14825581395348841</v>
      </c>
      <c r="K71" s="53" t="s">
        <v>158</v>
      </c>
      <c r="L71" s="2">
        <f>'MSG with Gains Details'!F71/'MSG with Gains Details'!$C71</f>
        <v>3.1496062992125984E-2</v>
      </c>
      <c r="M71" s="2">
        <f>'MSG with Gains Details'!G71/'MSG with Gains Details'!$C71</f>
        <v>0.40551181102362205</v>
      </c>
      <c r="N71" s="2">
        <f>'MSG with Gains Details'!H71/'MSG with Gains Details'!$C71</f>
        <v>0.3543307086614173</v>
      </c>
      <c r="O71" s="2">
        <f>'MSG with Gains Details'!I71/'MSG with Gains Details'!$C71</f>
        <v>9.4488188976377951E-2</v>
      </c>
      <c r="P71" s="2">
        <f>'MSG with Gains Details'!J71/'MSG with Gains Details'!$C71</f>
        <v>0.20472440944881889</v>
      </c>
      <c r="S71" s="53" t="s">
        <v>158</v>
      </c>
      <c r="T71" s="2">
        <f>'MSG with Gains Details'!O71/'MSG with Gains Details'!$L71</f>
        <v>1.4925373134328358E-2</v>
      </c>
      <c r="U71" s="2">
        <f>'MSG with Gains Details'!P71/'MSG with Gains Details'!$L71</f>
        <v>0.32835820895522388</v>
      </c>
      <c r="V71" s="2">
        <f>'MSG with Gains Details'!Q71/'MSG with Gains Details'!$L71</f>
        <v>0.39701492537313432</v>
      </c>
      <c r="W71" s="2">
        <f>'MSG with Gains Details'!R71/'MSG with Gains Details'!$L71</f>
        <v>5.6716417910447764E-2</v>
      </c>
      <c r="X71" s="2">
        <f>'MSG with Gains Details'!S71/'MSG with Gains Details'!$L71</f>
        <v>0.24477611940298508</v>
      </c>
      <c r="AA71" s="53" t="s">
        <v>158</v>
      </c>
      <c r="AB71" s="30">
        <f>'MSG with Gains Details'!D71</f>
        <v>1481</v>
      </c>
      <c r="AC71" s="30">
        <f>'MSG with Gains Details'!B71</f>
        <v>7694</v>
      </c>
      <c r="AD71" s="2">
        <f>'MSG with Gains Details'!D71/'MSG with Gains Details'!B71</f>
        <v>0.19248765271640239</v>
      </c>
      <c r="AE71" s="30">
        <f>'MSG with Gains Details'!M71</f>
        <v>1696</v>
      </c>
      <c r="AF71" s="30">
        <f>'MSG with Gains Details'!K71</f>
        <v>6742</v>
      </c>
      <c r="AG71" s="2">
        <f>'MSG with Gains Details'!M71/'MSG with Gains Details'!K71</f>
        <v>0.25155740136458027</v>
      </c>
      <c r="AK71" s="53" t="s">
        <v>158</v>
      </c>
      <c r="AL71" s="3">
        <f>'MSG with Gains Details'!F71</f>
        <v>8</v>
      </c>
      <c r="AM71" s="3">
        <f>'MSG with Gains Details'!G71</f>
        <v>103</v>
      </c>
      <c r="AN71" s="3">
        <f>'MSG with Gains Details'!H71</f>
        <v>90</v>
      </c>
      <c r="AO71" s="3">
        <f>'MSG with Gains Details'!I71</f>
        <v>24</v>
      </c>
      <c r="AP71" s="3">
        <f>'MSG with Gains Details'!J71</f>
        <v>52</v>
      </c>
      <c r="AR71" s="53" t="s">
        <v>158</v>
      </c>
      <c r="AS71" s="3">
        <f>'MSG with Gains Details'!O71</f>
        <v>5</v>
      </c>
      <c r="AT71" s="3">
        <f>'MSG with Gains Details'!P71</f>
        <v>110</v>
      </c>
      <c r="AU71" s="3">
        <f>'MSG with Gains Details'!Q71</f>
        <v>133</v>
      </c>
      <c r="AV71" s="3">
        <f>'MSG with Gains Details'!R71</f>
        <v>19</v>
      </c>
      <c r="AW71" s="3">
        <f>'MSG with Gains Details'!S71</f>
        <v>82</v>
      </c>
    </row>
    <row r="72" spans="2:49" x14ac:dyDescent="0.35">
      <c r="B72" s="18" t="s">
        <v>186</v>
      </c>
      <c r="C72" s="30">
        <f>'MSG with Gains Details'!C72</f>
        <v>2</v>
      </c>
      <c r="D72" s="30">
        <f>'MSG with Gains Details'!D72</f>
        <v>18</v>
      </c>
      <c r="E72" s="2">
        <f>'MSG with Gains Details'!E72</f>
        <v>0.111</v>
      </c>
      <c r="F72" s="30">
        <f>'MSG with Gains Details'!L72</f>
        <v>45</v>
      </c>
      <c r="G72" s="30">
        <f>'MSG with Gains Details'!M72</f>
        <v>766</v>
      </c>
      <c r="H72" s="2">
        <f>'MSG with Gains Details'!N72</f>
        <v>5.8700000000000002E-2</v>
      </c>
      <c r="I72" s="2">
        <f t="shared" si="1"/>
        <v>-0.47117117117117113</v>
      </c>
      <c r="K72" s="18" t="s">
        <v>186</v>
      </c>
      <c r="L72" s="2">
        <f>'MSG with Gains Details'!F72/'MSG with Gains Details'!$C72</f>
        <v>0</v>
      </c>
      <c r="M72" s="2">
        <f>'MSG with Gains Details'!G72/'MSG with Gains Details'!$C72</f>
        <v>0</v>
      </c>
      <c r="N72" s="2">
        <f>'MSG with Gains Details'!H72/'MSG with Gains Details'!$C72</f>
        <v>0.5</v>
      </c>
      <c r="O72" s="2">
        <f>'MSG with Gains Details'!I72/'MSG with Gains Details'!$C72</f>
        <v>0</v>
      </c>
      <c r="P72" s="2">
        <f>'MSG with Gains Details'!J72/'MSG with Gains Details'!$C72</f>
        <v>0</v>
      </c>
      <c r="S72" s="18" t="s">
        <v>186</v>
      </c>
      <c r="T72" s="2">
        <f>'MSG with Gains Details'!O72/'MSG with Gains Details'!$L72</f>
        <v>0.35555555555555557</v>
      </c>
      <c r="U72" s="2">
        <f>'MSG with Gains Details'!P72/'MSG with Gains Details'!$L72</f>
        <v>0.17777777777777778</v>
      </c>
      <c r="V72" s="2">
        <f>'MSG with Gains Details'!Q72/'MSG with Gains Details'!$L72</f>
        <v>0.1111111111111111</v>
      </c>
      <c r="W72" s="2">
        <f>'MSG with Gains Details'!R72/'MSG with Gains Details'!$L72</f>
        <v>0.15555555555555556</v>
      </c>
      <c r="X72" s="2">
        <f>'MSG with Gains Details'!S72/'MSG with Gains Details'!$L72</f>
        <v>0.22222222222222221</v>
      </c>
      <c r="AA72" s="18" t="s">
        <v>186</v>
      </c>
      <c r="AB72" s="30">
        <f>'MSG with Gains Details'!D72</f>
        <v>18</v>
      </c>
      <c r="AC72" s="30">
        <f>'MSG with Gains Details'!B72</f>
        <v>4310</v>
      </c>
      <c r="AD72" s="2">
        <f>'MSG with Gains Details'!D72/'MSG with Gains Details'!B72</f>
        <v>4.1763341067285386E-3</v>
      </c>
      <c r="AE72" s="30">
        <f>'MSG with Gains Details'!M72</f>
        <v>766</v>
      </c>
      <c r="AF72" s="30">
        <f>'MSG with Gains Details'!K72</f>
        <v>3711</v>
      </c>
      <c r="AG72" s="2">
        <f>'MSG with Gains Details'!M72/'MSG with Gains Details'!K72</f>
        <v>0.20641336566963084</v>
      </c>
      <c r="AK72" s="18" t="s">
        <v>186</v>
      </c>
      <c r="AL72" s="3">
        <f>'MSG with Gains Details'!F72</f>
        <v>0</v>
      </c>
      <c r="AM72" s="3">
        <f>'MSG with Gains Details'!G72</f>
        <v>0</v>
      </c>
      <c r="AN72" s="3">
        <f>'MSG with Gains Details'!H72</f>
        <v>1</v>
      </c>
      <c r="AO72" s="3">
        <f>'MSG with Gains Details'!I72</f>
        <v>0</v>
      </c>
      <c r="AP72" s="3">
        <f>'MSG with Gains Details'!J72</f>
        <v>0</v>
      </c>
      <c r="AR72" s="18" t="s">
        <v>186</v>
      </c>
      <c r="AS72" s="3">
        <f>'MSG with Gains Details'!O72</f>
        <v>16</v>
      </c>
      <c r="AT72" s="3">
        <f>'MSG with Gains Details'!P72</f>
        <v>8</v>
      </c>
      <c r="AU72" s="3">
        <f>'MSG with Gains Details'!Q72</f>
        <v>5</v>
      </c>
      <c r="AV72" s="3">
        <f>'MSG with Gains Details'!R72</f>
        <v>7</v>
      </c>
      <c r="AW72" s="3">
        <f>'MSG with Gains Details'!S72</f>
        <v>10</v>
      </c>
    </row>
    <row r="73" spans="2:49" x14ac:dyDescent="0.35">
      <c r="B73" s="18" t="s">
        <v>66</v>
      </c>
      <c r="C73" s="30">
        <f>'MSG with Gains Details'!C73</f>
        <v>129</v>
      </c>
      <c r="D73" s="30">
        <f>'MSG with Gains Details'!D73</f>
        <v>341</v>
      </c>
      <c r="E73" s="2">
        <f>'MSG with Gains Details'!E73</f>
        <v>0.37830000000000003</v>
      </c>
      <c r="F73" s="30">
        <f>'MSG with Gains Details'!L73</f>
        <v>111</v>
      </c>
      <c r="G73" s="30">
        <f>'MSG with Gains Details'!M73</f>
        <v>348</v>
      </c>
      <c r="H73" s="2">
        <f>'MSG with Gains Details'!N73</f>
        <v>0.31900000000000001</v>
      </c>
      <c r="I73" s="2">
        <f t="shared" si="1"/>
        <v>-0.15675389902194026</v>
      </c>
      <c r="K73" s="18" t="s">
        <v>66</v>
      </c>
      <c r="L73" s="2">
        <f>'MSG with Gains Details'!F73/'MSG with Gains Details'!$C73</f>
        <v>4.6511627906976744E-2</v>
      </c>
      <c r="M73" s="2">
        <f>'MSG with Gains Details'!G73/'MSG with Gains Details'!$C73</f>
        <v>2.3255813953488372E-2</v>
      </c>
      <c r="N73" s="2">
        <f>'MSG with Gains Details'!H73/'MSG with Gains Details'!$C73</f>
        <v>0.84496124031007747</v>
      </c>
      <c r="O73" s="2">
        <f>'MSG with Gains Details'!I73/'MSG with Gains Details'!$C73</f>
        <v>0.11627906976744186</v>
      </c>
      <c r="P73" s="2">
        <f>'MSG with Gains Details'!J73/'MSG with Gains Details'!$C73</f>
        <v>6.9767441860465115E-2</v>
      </c>
      <c r="S73" s="18" t="s">
        <v>66</v>
      </c>
      <c r="T73" s="2">
        <f>'MSG with Gains Details'!O73/'MSG with Gains Details'!$L73</f>
        <v>1.8018018018018018E-2</v>
      </c>
      <c r="U73" s="2">
        <f>'MSG with Gains Details'!P73/'MSG with Gains Details'!$L73</f>
        <v>4.5045045045045043E-2</v>
      </c>
      <c r="V73" s="2">
        <f>'MSG with Gains Details'!Q73/'MSG with Gains Details'!$L73</f>
        <v>0.94594594594594594</v>
      </c>
      <c r="W73" s="2">
        <f>'MSG with Gains Details'!R73/'MSG with Gains Details'!$L73</f>
        <v>4.5045045045045043E-2</v>
      </c>
      <c r="X73" s="2">
        <f>'MSG with Gains Details'!S73/'MSG with Gains Details'!$L73</f>
        <v>9.0090090090090089E-3</v>
      </c>
      <c r="AA73" s="18" t="s">
        <v>66</v>
      </c>
      <c r="AB73" s="30">
        <f>'MSG with Gains Details'!D73</f>
        <v>341</v>
      </c>
      <c r="AC73" s="30">
        <f>'MSG with Gains Details'!B73</f>
        <v>3494</v>
      </c>
      <c r="AD73" s="2">
        <f>'MSG with Gains Details'!D73/'MSG with Gains Details'!B73</f>
        <v>9.7595878649112761E-2</v>
      </c>
      <c r="AE73" s="30">
        <f>'MSG with Gains Details'!M73</f>
        <v>348</v>
      </c>
      <c r="AF73" s="30">
        <f>'MSG with Gains Details'!K73</f>
        <v>3496</v>
      </c>
      <c r="AG73" s="2">
        <f>'MSG with Gains Details'!M73/'MSG with Gains Details'!K73</f>
        <v>9.9542334096109839E-2</v>
      </c>
      <c r="AK73" s="18" t="s">
        <v>66</v>
      </c>
      <c r="AL73" s="3">
        <f>'MSG with Gains Details'!F73</f>
        <v>6</v>
      </c>
      <c r="AM73" s="3">
        <f>'MSG with Gains Details'!G73</f>
        <v>3</v>
      </c>
      <c r="AN73" s="3">
        <f>'MSG with Gains Details'!H73</f>
        <v>109</v>
      </c>
      <c r="AO73" s="3">
        <f>'MSG with Gains Details'!I73</f>
        <v>15</v>
      </c>
      <c r="AP73" s="3">
        <f>'MSG with Gains Details'!J73</f>
        <v>9</v>
      </c>
      <c r="AR73" s="18" t="s">
        <v>66</v>
      </c>
      <c r="AS73" s="3">
        <f>'MSG with Gains Details'!O73</f>
        <v>2</v>
      </c>
      <c r="AT73" s="3">
        <f>'MSG with Gains Details'!P73</f>
        <v>5</v>
      </c>
      <c r="AU73" s="3">
        <f>'MSG with Gains Details'!Q73</f>
        <v>105</v>
      </c>
      <c r="AV73" s="3">
        <f>'MSG with Gains Details'!R73</f>
        <v>5</v>
      </c>
      <c r="AW73" s="3">
        <f>'MSG with Gains Details'!S73</f>
        <v>1</v>
      </c>
    </row>
    <row r="74" spans="2:49" x14ac:dyDescent="0.35">
      <c r="B74" s="18" t="s">
        <v>67</v>
      </c>
      <c r="C74" s="30">
        <f>'MSG with Gains Details'!C74</f>
        <v>890</v>
      </c>
      <c r="D74" s="30">
        <f>'MSG with Gains Details'!D74</f>
        <v>12819</v>
      </c>
      <c r="E74" s="2">
        <f>'MSG with Gains Details'!E74</f>
        <v>6.9599999999999995E-2</v>
      </c>
      <c r="F74" s="30">
        <f>'MSG with Gains Details'!L74</f>
        <v>869</v>
      </c>
      <c r="G74" s="30">
        <f>'MSG with Gains Details'!M74</f>
        <v>11378</v>
      </c>
      <c r="H74" s="2">
        <f>'MSG with Gains Details'!N74</f>
        <v>7.6399999999999996E-2</v>
      </c>
      <c r="I74" s="2">
        <f t="shared" si="1"/>
        <v>9.7701149425287293E-2</v>
      </c>
      <c r="K74" s="18" t="s">
        <v>67</v>
      </c>
      <c r="L74" s="2">
        <f>'MSG with Gains Details'!F74/'MSG with Gains Details'!$C74</f>
        <v>2.2471910112359553E-3</v>
      </c>
      <c r="M74" s="2">
        <f>'MSG with Gains Details'!G74/'MSG with Gains Details'!$C74</f>
        <v>2.6966292134831461E-2</v>
      </c>
      <c r="N74" s="2">
        <f>'MSG with Gains Details'!H74/'MSG with Gains Details'!$C74</f>
        <v>0.93707865168539328</v>
      </c>
      <c r="O74" s="2">
        <f>'MSG with Gains Details'!I74/'MSG with Gains Details'!$C74</f>
        <v>2.359550561797753E-2</v>
      </c>
      <c r="P74" s="2">
        <f>'MSG with Gains Details'!J74/'MSG with Gains Details'!$C74</f>
        <v>1.9101123595505618E-2</v>
      </c>
      <c r="S74" s="18" t="s">
        <v>67</v>
      </c>
      <c r="T74" s="2">
        <f>'MSG with Gains Details'!O74/'MSG with Gains Details'!$L74</f>
        <v>3.4522439585730723E-3</v>
      </c>
      <c r="U74" s="2">
        <f>'MSG with Gains Details'!P74/'MSG with Gains Details'!$L74</f>
        <v>4.0276179516685849E-2</v>
      </c>
      <c r="V74" s="2">
        <f>'MSG with Gains Details'!Q74/'MSG with Gains Details'!$L74</f>
        <v>0.94706559263521284</v>
      </c>
      <c r="W74" s="2">
        <f>'MSG with Gains Details'!R74/'MSG with Gains Details'!$L74</f>
        <v>8.0552359033371698E-3</v>
      </c>
      <c r="X74" s="2">
        <f>'MSG with Gains Details'!S74/'MSG with Gains Details'!$L74</f>
        <v>1.4959723820483314E-2</v>
      </c>
      <c r="AA74" s="18" t="s">
        <v>67</v>
      </c>
      <c r="AB74" s="30">
        <f>'MSG with Gains Details'!D74</f>
        <v>12819</v>
      </c>
      <c r="AC74" s="30">
        <f>'MSG with Gains Details'!B74</f>
        <v>56789</v>
      </c>
      <c r="AD74" s="2">
        <f>'MSG with Gains Details'!D74/'MSG with Gains Details'!B74</f>
        <v>0.22573033510010743</v>
      </c>
      <c r="AE74" s="30">
        <f>'MSG with Gains Details'!M74</f>
        <v>11378</v>
      </c>
      <c r="AF74" s="30">
        <f>'MSG with Gains Details'!K74</f>
        <v>61769</v>
      </c>
      <c r="AG74" s="2">
        <f>'MSG with Gains Details'!M74/'MSG with Gains Details'!K74</f>
        <v>0.1842024316404669</v>
      </c>
      <c r="AK74" s="18" t="s">
        <v>67</v>
      </c>
      <c r="AL74" s="3">
        <f>'MSG with Gains Details'!F74</f>
        <v>2</v>
      </c>
      <c r="AM74" s="3">
        <f>'MSG with Gains Details'!G74</f>
        <v>24</v>
      </c>
      <c r="AN74" s="3">
        <f>'MSG with Gains Details'!H74</f>
        <v>834</v>
      </c>
      <c r="AO74" s="3">
        <f>'MSG with Gains Details'!I74</f>
        <v>21</v>
      </c>
      <c r="AP74" s="3">
        <f>'MSG with Gains Details'!J74</f>
        <v>17</v>
      </c>
      <c r="AR74" s="18" t="s">
        <v>67</v>
      </c>
      <c r="AS74" s="3">
        <f>'MSG with Gains Details'!O74</f>
        <v>3</v>
      </c>
      <c r="AT74" s="3">
        <f>'MSG with Gains Details'!P74</f>
        <v>35</v>
      </c>
      <c r="AU74" s="3">
        <f>'MSG with Gains Details'!Q74</f>
        <v>823</v>
      </c>
      <c r="AV74" s="3">
        <f>'MSG with Gains Details'!R74</f>
        <v>7</v>
      </c>
      <c r="AW74" s="3">
        <f>'MSG with Gains Details'!S74</f>
        <v>13</v>
      </c>
    </row>
    <row r="75" spans="2:49" x14ac:dyDescent="0.35">
      <c r="B75" s="53" t="s">
        <v>159</v>
      </c>
      <c r="C75" s="30">
        <f>'MSG with Gains Details'!C75</f>
        <v>1019</v>
      </c>
      <c r="D75" s="30">
        <f>'MSG with Gains Details'!D75</f>
        <v>13160</v>
      </c>
      <c r="E75" s="2">
        <f>'MSG with Gains Details'!E75</f>
        <v>7.5999999999999998E-2</v>
      </c>
      <c r="F75" s="30">
        <f>'MSG with Gains Details'!L75</f>
        <v>980</v>
      </c>
      <c r="G75" s="30">
        <f>'MSG with Gains Details'!M75</f>
        <v>11726</v>
      </c>
      <c r="H75" s="2">
        <f>'MSG with Gains Details'!N75</f>
        <v>8.3599999999999994E-2</v>
      </c>
      <c r="I75" s="2">
        <f t="shared" si="1"/>
        <v>9.9999999999999867E-2</v>
      </c>
      <c r="K75" s="53" t="s">
        <v>159</v>
      </c>
      <c r="L75" s="2">
        <f>'MSG with Gains Details'!F75/'MSG with Gains Details'!$C75</f>
        <v>7.8508341511285568E-3</v>
      </c>
      <c r="M75" s="2">
        <f>'MSG with Gains Details'!G75/'MSG with Gains Details'!$C75</f>
        <v>2.649656526005888E-2</v>
      </c>
      <c r="N75" s="2">
        <f>'MSG with Gains Details'!H75/'MSG with Gains Details'!$C75</f>
        <v>0.92541707556427866</v>
      </c>
      <c r="O75" s="2">
        <f>'MSG with Gains Details'!I75/'MSG with Gains Details'!$C75</f>
        <v>3.5328753680078512E-2</v>
      </c>
      <c r="P75" s="2">
        <f>'MSG with Gains Details'!J75/'MSG with Gains Details'!$C75</f>
        <v>2.5515210991167811E-2</v>
      </c>
      <c r="S75" s="53" t="s">
        <v>159</v>
      </c>
      <c r="T75" s="2">
        <f>'MSG with Gains Details'!O75/'MSG with Gains Details'!$L75</f>
        <v>5.1020408163265302E-3</v>
      </c>
      <c r="U75" s="2">
        <f>'MSG with Gains Details'!P75/'MSG with Gains Details'!$L75</f>
        <v>4.0816326530612242E-2</v>
      </c>
      <c r="V75" s="2">
        <f>'MSG with Gains Details'!Q75/'MSG with Gains Details'!$L75</f>
        <v>0.94693877551020411</v>
      </c>
      <c r="W75" s="2">
        <f>'MSG with Gains Details'!R75/'MSG with Gains Details'!$L75</f>
        <v>1.2244897959183673E-2</v>
      </c>
      <c r="X75" s="2">
        <f>'MSG with Gains Details'!S75/'MSG with Gains Details'!$L75</f>
        <v>1.4285714285714285E-2</v>
      </c>
      <c r="AA75" s="53" t="s">
        <v>159</v>
      </c>
      <c r="AB75" s="30">
        <f>'MSG with Gains Details'!D75</f>
        <v>13160</v>
      </c>
      <c r="AC75" s="30">
        <f>'MSG with Gains Details'!B75</f>
        <v>60283</v>
      </c>
      <c r="AD75" s="2">
        <f>'MSG with Gains Details'!D75/'MSG with Gains Details'!B75</f>
        <v>0.21830366770067847</v>
      </c>
      <c r="AE75" s="30">
        <f>'MSG with Gains Details'!M75</f>
        <v>11726</v>
      </c>
      <c r="AF75" s="30">
        <f>'MSG with Gains Details'!K75</f>
        <v>65265</v>
      </c>
      <c r="AG75" s="2">
        <f>'MSG with Gains Details'!M75/'MSG with Gains Details'!K75</f>
        <v>0.17966750938481574</v>
      </c>
      <c r="AK75" s="53" t="s">
        <v>159</v>
      </c>
      <c r="AL75" s="3">
        <f>'MSG with Gains Details'!F75</f>
        <v>8</v>
      </c>
      <c r="AM75" s="3">
        <f>'MSG with Gains Details'!G75</f>
        <v>27</v>
      </c>
      <c r="AN75" s="3">
        <f>'MSG with Gains Details'!H75</f>
        <v>943</v>
      </c>
      <c r="AO75" s="3">
        <f>'MSG with Gains Details'!I75</f>
        <v>36</v>
      </c>
      <c r="AP75" s="3">
        <f>'MSG with Gains Details'!J75</f>
        <v>26</v>
      </c>
      <c r="AR75" s="53" t="s">
        <v>159</v>
      </c>
      <c r="AS75" s="3">
        <f>'MSG with Gains Details'!O75</f>
        <v>5</v>
      </c>
      <c r="AT75" s="3">
        <f>'MSG with Gains Details'!P75</f>
        <v>40</v>
      </c>
      <c r="AU75" s="3">
        <f>'MSG with Gains Details'!Q75</f>
        <v>928</v>
      </c>
      <c r="AV75" s="3">
        <f>'MSG with Gains Details'!R75</f>
        <v>12</v>
      </c>
      <c r="AW75" s="3">
        <f>'MSG with Gains Details'!S75</f>
        <v>14</v>
      </c>
    </row>
    <row r="76" spans="2:49" x14ac:dyDescent="0.35">
      <c r="B76" s="18" t="s">
        <v>187</v>
      </c>
      <c r="C76" s="30">
        <f>'MSG with Gains Details'!C76</f>
        <v>4957</v>
      </c>
      <c r="D76" s="30">
        <f>'MSG with Gains Details'!D76</f>
        <v>11684</v>
      </c>
      <c r="E76" s="2">
        <f>'MSG with Gains Details'!E76</f>
        <v>0.42399999999999999</v>
      </c>
      <c r="F76" s="30">
        <f>'MSG with Gains Details'!L76</f>
        <v>2291</v>
      </c>
      <c r="G76" s="30">
        <f>'MSG with Gains Details'!M76</f>
        <v>9394</v>
      </c>
      <c r="H76" s="2">
        <f>'MSG with Gains Details'!N76</f>
        <v>0.24390000000000001</v>
      </c>
      <c r="I76" s="2">
        <f t="shared" si="1"/>
        <v>-0.42476415094339615</v>
      </c>
      <c r="K76" s="18" t="s">
        <v>187</v>
      </c>
      <c r="L76" s="2">
        <f>'MSG with Gains Details'!F76/'MSG with Gains Details'!$C76</f>
        <v>8.4325196691547311E-2</v>
      </c>
      <c r="M76" s="2">
        <f>'MSG with Gains Details'!G76/'MSG with Gains Details'!$C76</f>
        <v>0.91385918902562036</v>
      </c>
      <c r="N76" s="2">
        <f>'MSG with Gains Details'!H76/'MSG with Gains Details'!$C76</f>
        <v>6.2336090377244302E-2</v>
      </c>
      <c r="O76" s="2">
        <f>'MSG with Gains Details'!I76/'MSG with Gains Details'!$C76</f>
        <v>8.0693968125882594E-4</v>
      </c>
      <c r="P76" s="2">
        <f>'MSG with Gains Details'!J76/'MSG with Gains Details'!$C76</f>
        <v>9.6227556990114996E-2</v>
      </c>
      <c r="S76" s="18" t="s">
        <v>187</v>
      </c>
      <c r="T76" s="2">
        <f>'MSG with Gains Details'!O76/'MSG with Gains Details'!$L76</f>
        <v>0.22959406372762986</v>
      </c>
      <c r="U76" s="2">
        <f>'MSG with Gains Details'!P76/'MSG with Gains Details'!$L76</f>
        <v>0.7992143168921868</v>
      </c>
      <c r="V76" s="2">
        <f>'MSG with Gains Details'!Q76/'MSG with Gains Details'!$L76</f>
        <v>0.11348756001745962</v>
      </c>
      <c r="W76" s="2">
        <f>'MSG with Gains Details'!R76/'MSG with Gains Details'!$L76</f>
        <v>6.5473592317765164E-3</v>
      </c>
      <c r="X76" s="2">
        <f>'MSG with Gains Details'!S76/'MSG with Gains Details'!$L76</f>
        <v>6.1108686163247487E-2</v>
      </c>
      <c r="AA76" s="18" t="s">
        <v>187</v>
      </c>
      <c r="AB76" s="30">
        <f>'MSG with Gains Details'!D76</f>
        <v>11684</v>
      </c>
      <c r="AC76" s="30">
        <f>'MSG with Gains Details'!B76</f>
        <v>27670</v>
      </c>
      <c r="AD76" s="2">
        <f>'MSG with Gains Details'!D76/'MSG with Gains Details'!B76</f>
        <v>0.42226237802674377</v>
      </c>
      <c r="AE76" s="30">
        <f>'MSG with Gains Details'!M76</f>
        <v>9394</v>
      </c>
      <c r="AF76" s="30">
        <f>'MSG with Gains Details'!K76</f>
        <v>27920</v>
      </c>
      <c r="AG76" s="2">
        <f>'MSG with Gains Details'!M76/'MSG with Gains Details'!K76</f>
        <v>0.33646131805157592</v>
      </c>
      <c r="AK76" s="18" t="s">
        <v>187</v>
      </c>
      <c r="AL76" s="3">
        <f>'MSG with Gains Details'!F76</f>
        <v>418</v>
      </c>
      <c r="AM76" s="3">
        <f>'MSG with Gains Details'!G76</f>
        <v>4530</v>
      </c>
      <c r="AN76" s="3">
        <f>'MSG with Gains Details'!H76</f>
        <v>309</v>
      </c>
      <c r="AO76" s="3">
        <f>'MSG with Gains Details'!I76</f>
        <v>4</v>
      </c>
      <c r="AP76" s="3">
        <f>'MSG with Gains Details'!J76</f>
        <v>477</v>
      </c>
      <c r="AR76" s="18" t="s">
        <v>187</v>
      </c>
      <c r="AS76" s="3">
        <f>'MSG with Gains Details'!O76</f>
        <v>526</v>
      </c>
      <c r="AT76" s="3">
        <f>'MSG with Gains Details'!P76</f>
        <v>1831</v>
      </c>
      <c r="AU76" s="3">
        <f>'MSG with Gains Details'!Q76</f>
        <v>260</v>
      </c>
      <c r="AV76" s="3">
        <f>'MSG with Gains Details'!R76</f>
        <v>15</v>
      </c>
      <c r="AW76" s="3">
        <f>'MSG with Gains Details'!S76</f>
        <v>140</v>
      </c>
    </row>
    <row r="77" spans="2:49" x14ac:dyDescent="0.35">
      <c r="B77" s="18" t="s">
        <v>188</v>
      </c>
      <c r="C77" s="30">
        <f>'MSG with Gains Details'!C77</f>
        <v>630</v>
      </c>
      <c r="D77" s="30">
        <f>'MSG with Gains Details'!D77</f>
        <v>3866</v>
      </c>
      <c r="E77" s="2">
        <f>'MSG with Gains Details'!E77</f>
        <v>0.16300000000000001</v>
      </c>
      <c r="F77" s="30">
        <f>'MSG with Gains Details'!L77</f>
        <v>1183</v>
      </c>
      <c r="G77" s="30">
        <f>'MSG with Gains Details'!M77</f>
        <v>4338</v>
      </c>
      <c r="H77" s="2">
        <f>'MSG with Gains Details'!N77</f>
        <v>0.2727</v>
      </c>
      <c r="I77" s="2">
        <f t="shared" si="1"/>
        <v>0.67300613496932504</v>
      </c>
      <c r="K77" s="18" t="s">
        <v>188</v>
      </c>
      <c r="L77" s="2">
        <f>'MSG with Gains Details'!F77/'MSG with Gains Details'!$C77</f>
        <v>6.3492063492063492E-3</v>
      </c>
      <c r="M77" s="2">
        <f>'MSG with Gains Details'!G77/'MSG with Gains Details'!$C77</f>
        <v>0.3</v>
      </c>
      <c r="N77" s="2">
        <f>'MSG with Gains Details'!H77/'MSG with Gains Details'!$C77</f>
        <v>0.62063492063492065</v>
      </c>
      <c r="O77" s="2">
        <f>'MSG with Gains Details'!I77/'MSG with Gains Details'!$C77</f>
        <v>0</v>
      </c>
      <c r="P77" s="2">
        <f>'MSG with Gains Details'!J77/'MSG with Gains Details'!$C77</f>
        <v>8.0952380952380956E-2</v>
      </c>
      <c r="S77" s="18" t="s">
        <v>188</v>
      </c>
      <c r="T77" s="2">
        <f>'MSG with Gains Details'!O77/'MSG with Gains Details'!$L77</f>
        <v>1.6906170752324597E-3</v>
      </c>
      <c r="U77" s="2">
        <f>'MSG with Gains Details'!P77/'MSG with Gains Details'!$L77</f>
        <v>0.40743871513102281</v>
      </c>
      <c r="V77" s="2">
        <f>'MSG with Gains Details'!Q77/'MSG with Gains Details'!$L77</f>
        <v>0.53338968723584113</v>
      </c>
      <c r="W77" s="2">
        <f>'MSG with Gains Details'!R77/'MSG with Gains Details'!$L77</f>
        <v>0</v>
      </c>
      <c r="X77" s="2">
        <f>'MSG with Gains Details'!S77/'MSG with Gains Details'!$L77</f>
        <v>7.1851225697379548E-2</v>
      </c>
      <c r="AA77" s="18" t="s">
        <v>188</v>
      </c>
      <c r="AB77" s="30">
        <f>'MSG with Gains Details'!D77</f>
        <v>3866</v>
      </c>
      <c r="AC77" s="30">
        <f>'MSG with Gains Details'!B77</f>
        <v>9430</v>
      </c>
      <c r="AD77" s="2">
        <f>'MSG with Gains Details'!D77/'MSG with Gains Details'!B77</f>
        <v>0.40996818663838813</v>
      </c>
      <c r="AE77" s="30">
        <f>'MSG with Gains Details'!M77</f>
        <v>4338</v>
      </c>
      <c r="AF77" s="30">
        <f>'MSG with Gains Details'!K77</f>
        <v>8986</v>
      </c>
      <c r="AG77" s="2">
        <f>'MSG with Gains Details'!M77/'MSG with Gains Details'!K77</f>
        <v>0.48275094591586915</v>
      </c>
      <c r="AK77" s="18" t="s">
        <v>188</v>
      </c>
      <c r="AL77" s="3">
        <f>'MSG with Gains Details'!F77</f>
        <v>4</v>
      </c>
      <c r="AM77" s="3">
        <f>'MSG with Gains Details'!G77</f>
        <v>189</v>
      </c>
      <c r="AN77" s="3">
        <f>'MSG with Gains Details'!H77</f>
        <v>391</v>
      </c>
      <c r="AO77" s="3">
        <f>'MSG with Gains Details'!I77</f>
        <v>0</v>
      </c>
      <c r="AP77" s="3">
        <f>'MSG with Gains Details'!J77</f>
        <v>51</v>
      </c>
      <c r="AR77" s="18" t="s">
        <v>188</v>
      </c>
      <c r="AS77" s="3">
        <f>'MSG with Gains Details'!O77</f>
        <v>2</v>
      </c>
      <c r="AT77" s="3">
        <f>'MSG with Gains Details'!P77</f>
        <v>482</v>
      </c>
      <c r="AU77" s="3">
        <f>'MSG with Gains Details'!Q77</f>
        <v>631</v>
      </c>
      <c r="AV77" s="3">
        <f>'MSG with Gains Details'!R77</f>
        <v>0</v>
      </c>
      <c r="AW77" s="3">
        <f>'MSG with Gains Details'!S77</f>
        <v>85</v>
      </c>
    </row>
    <row r="78" spans="2:49" x14ac:dyDescent="0.35">
      <c r="B78" s="18" t="s">
        <v>70</v>
      </c>
      <c r="C78" s="30">
        <f>'MSG with Gains Details'!C78</f>
        <v>8</v>
      </c>
      <c r="D78" s="30">
        <f>'MSG with Gains Details'!D78</f>
        <v>15</v>
      </c>
      <c r="E78" s="2">
        <f>'MSG with Gains Details'!E78</f>
        <v>0.5333</v>
      </c>
      <c r="F78" s="30">
        <f>'MSG with Gains Details'!L78</f>
        <v>42</v>
      </c>
      <c r="G78" s="30">
        <f>'MSG with Gains Details'!M78</f>
        <v>91</v>
      </c>
      <c r="H78" s="2">
        <f>'MSG with Gains Details'!N78</f>
        <v>0.46150000000000002</v>
      </c>
      <c r="I78" s="2">
        <f t="shared" si="1"/>
        <v>-0.13463341458841172</v>
      </c>
      <c r="K78" s="18" t="s">
        <v>70</v>
      </c>
      <c r="L78" s="2">
        <f>'MSG with Gains Details'!F78/'MSG with Gains Details'!$C78</f>
        <v>0</v>
      </c>
      <c r="M78" s="2">
        <f>'MSG with Gains Details'!G78/'MSG with Gains Details'!$C78</f>
        <v>0</v>
      </c>
      <c r="N78" s="2">
        <f>'MSG with Gains Details'!H78/'MSG with Gains Details'!$C78</f>
        <v>1</v>
      </c>
      <c r="O78" s="2">
        <f>'MSG with Gains Details'!I78/'MSG with Gains Details'!$C78</f>
        <v>0</v>
      </c>
      <c r="P78" s="2">
        <f>'MSG with Gains Details'!J78/'MSG with Gains Details'!$C78</f>
        <v>0</v>
      </c>
      <c r="S78" s="18" t="s">
        <v>70</v>
      </c>
      <c r="T78" s="2">
        <f>'MSG with Gains Details'!O78/'MSG with Gains Details'!$L78</f>
        <v>0</v>
      </c>
      <c r="U78" s="2">
        <f>'MSG with Gains Details'!P78/'MSG with Gains Details'!$L78</f>
        <v>0.2857142857142857</v>
      </c>
      <c r="V78" s="2">
        <f>'MSG with Gains Details'!Q78/'MSG with Gains Details'!$L78</f>
        <v>0.61904761904761907</v>
      </c>
      <c r="W78" s="2">
        <f>'MSG with Gains Details'!R78/'MSG with Gains Details'!$L78</f>
        <v>7.1428571428571425E-2</v>
      </c>
      <c r="X78" s="2">
        <f>'MSG with Gains Details'!S78/'MSG with Gains Details'!$L78</f>
        <v>0.23809523809523808</v>
      </c>
      <c r="AA78" s="18" t="s">
        <v>70</v>
      </c>
      <c r="AB78" s="30">
        <f>'MSG with Gains Details'!D78</f>
        <v>15</v>
      </c>
      <c r="AC78" s="30">
        <f>'MSG with Gains Details'!B78</f>
        <v>554</v>
      </c>
      <c r="AD78" s="2">
        <f>'MSG with Gains Details'!D78/'MSG with Gains Details'!B78</f>
        <v>2.7075812274368231E-2</v>
      </c>
      <c r="AE78" s="30">
        <f>'MSG with Gains Details'!M78</f>
        <v>91</v>
      </c>
      <c r="AF78" s="30">
        <f>'MSG with Gains Details'!K78</f>
        <v>589</v>
      </c>
      <c r="AG78" s="2">
        <f>'MSG with Gains Details'!M78/'MSG with Gains Details'!K78</f>
        <v>0.15449915110356535</v>
      </c>
      <c r="AK78" s="18" t="s">
        <v>70</v>
      </c>
      <c r="AL78" s="3">
        <f>'MSG with Gains Details'!F78</f>
        <v>0</v>
      </c>
      <c r="AM78" s="3">
        <f>'MSG with Gains Details'!G78</f>
        <v>0</v>
      </c>
      <c r="AN78" s="3">
        <f>'MSG with Gains Details'!H78</f>
        <v>8</v>
      </c>
      <c r="AO78" s="3">
        <f>'MSG with Gains Details'!I78</f>
        <v>0</v>
      </c>
      <c r="AP78" s="3">
        <f>'MSG with Gains Details'!J78</f>
        <v>0</v>
      </c>
      <c r="AR78" s="18" t="s">
        <v>70</v>
      </c>
      <c r="AS78" s="3">
        <f>'MSG with Gains Details'!O78</f>
        <v>0</v>
      </c>
      <c r="AT78" s="3">
        <f>'MSG with Gains Details'!P78</f>
        <v>12</v>
      </c>
      <c r="AU78" s="3">
        <f>'MSG with Gains Details'!Q78</f>
        <v>26</v>
      </c>
      <c r="AV78" s="3">
        <f>'MSG with Gains Details'!R78</f>
        <v>3</v>
      </c>
      <c r="AW78" s="3">
        <f>'MSG with Gains Details'!S78</f>
        <v>10</v>
      </c>
    </row>
    <row r="79" spans="2:49" x14ac:dyDescent="0.35">
      <c r="B79" s="18" t="s">
        <v>71</v>
      </c>
      <c r="C79" s="30">
        <f>'MSG with Gains Details'!C79</f>
        <v>319</v>
      </c>
      <c r="D79" s="30">
        <f>'MSG with Gains Details'!D79</f>
        <v>1223</v>
      </c>
      <c r="E79" s="2">
        <f>'MSG with Gains Details'!E79</f>
        <v>0.26079999999999998</v>
      </c>
      <c r="F79" s="30">
        <f>'MSG with Gains Details'!L79</f>
        <v>290</v>
      </c>
      <c r="G79" s="30">
        <f>'MSG with Gains Details'!M79</f>
        <v>1261</v>
      </c>
      <c r="H79" s="2">
        <f>'MSG with Gains Details'!N79</f>
        <v>0.23</v>
      </c>
      <c r="I79" s="2">
        <f t="shared" si="1"/>
        <v>-0.11809815950920233</v>
      </c>
      <c r="K79" s="18" t="s">
        <v>71</v>
      </c>
      <c r="L79" s="2">
        <f>'MSG with Gains Details'!F79/'MSG with Gains Details'!$C79</f>
        <v>1.8808777429467086E-2</v>
      </c>
      <c r="M79" s="2">
        <f>'MSG with Gains Details'!G79/'MSG with Gains Details'!$C79</f>
        <v>0.18181818181818182</v>
      </c>
      <c r="N79" s="2">
        <f>'MSG with Gains Details'!H79/'MSG with Gains Details'!$C79</f>
        <v>0.16300940438871472</v>
      </c>
      <c r="O79" s="2">
        <f>'MSG with Gains Details'!I79/'MSG with Gains Details'!$C79</f>
        <v>0</v>
      </c>
      <c r="P79" s="2">
        <f>'MSG with Gains Details'!J79/'MSG with Gains Details'!$C79</f>
        <v>0.65203761755485889</v>
      </c>
      <c r="S79" s="18" t="s">
        <v>71</v>
      </c>
      <c r="T79" s="2">
        <f>'MSG with Gains Details'!O79/'MSG with Gains Details'!$L79</f>
        <v>2.7586206896551724E-2</v>
      </c>
      <c r="U79" s="2">
        <f>'MSG with Gains Details'!P79/'MSG with Gains Details'!$L79</f>
        <v>0.12758620689655173</v>
      </c>
      <c r="V79" s="2">
        <f>'MSG with Gains Details'!Q79/'MSG with Gains Details'!$L79</f>
        <v>0.20689655172413793</v>
      </c>
      <c r="W79" s="2">
        <f>'MSG with Gains Details'!R79/'MSG with Gains Details'!$L79</f>
        <v>0</v>
      </c>
      <c r="X79" s="2">
        <f>'MSG with Gains Details'!S79/'MSG with Gains Details'!$L79</f>
        <v>0.66206896551724137</v>
      </c>
      <c r="AA79" s="18" t="s">
        <v>71</v>
      </c>
      <c r="AB79" s="30">
        <f>'MSG with Gains Details'!D79</f>
        <v>1223</v>
      </c>
      <c r="AC79" s="30">
        <f>'MSG with Gains Details'!B79</f>
        <v>9736</v>
      </c>
      <c r="AD79" s="2">
        <f>'MSG with Gains Details'!D79/'MSG with Gains Details'!B79</f>
        <v>0.1256162695152013</v>
      </c>
      <c r="AE79" s="30">
        <f>'MSG with Gains Details'!M79</f>
        <v>1261</v>
      </c>
      <c r="AF79" s="30">
        <f>'MSG with Gains Details'!K79</f>
        <v>10017</v>
      </c>
      <c r="AG79" s="2">
        <f>'MSG with Gains Details'!M79/'MSG with Gains Details'!K79</f>
        <v>0.12588599381052212</v>
      </c>
      <c r="AK79" s="18" t="s">
        <v>71</v>
      </c>
      <c r="AL79" s="3">
        <f>'MSG with Gains Details'!F79</f>
        <v>6</v>
      </c>
      <c r="AM79" s="3">
        <f>'MSG with Gains Details'!G79</f>
        <v>58</v>
      </c>
      <c r="AN79" s="3">
        <f>'MSG with Gains Details'!H79</f>
        <v>52</v>
      </c>
      <c r="AO79" s="3">
        <f>'MSG with Gains Details'!I79</f>
        <v>0</v>
      </c>
      <c r="AP79" s="3">
        <f>'MSG with Gains Details'!J79</f>
        <v>208</v>
      </c>
      <c r="AR79" s="18" t="s">
        <v>71</v>
      </c>
      <c r="AS79" s="3">
        <f>'MSG with Gains Details'!O79</f>
        <v>8</v>
      </c>
      <c r="AT79" s="3">
        <f>'MSG with Gains Details'!P79</f>
        <v>37</v>
      </c>
      <c r="AU79" s="3">
        <f>'MSG with Gains Details'!Q79</f>
        <v>60</v>
      </c>
      <c r="AV79" s="3">
        <f>'MSG with Gains Details'!R79</f>
        <v>0</v>
      </c>
      <c r="AW79" s="3">
        <f>'MSG with Gains Details'!S79</f>
        <v>192</v>
      </c>
    </row>
    <row r="80" spans="2:49" x14ac:dyDescent="0.35">
      <c r="B80" s="53" t="s">
        <v>160</v>
      </c>
      <c r="C80" s="30">
        <f>'MSG with Gains Details'!C80</f>
        <v>327</v>
      </c>
      <c r="D80" s="30">
        <f>'MSG with Gains Details'!D80</f>
        <v>1238</v>
      </c>
      <c r="E80" s="2">
        <f>'MSG with Gains Details'!E80</f>
        <v>0.2641</v>
      </c>
      <c r="F80" s="30">
        <f>'MSG with Gains Details'!L80</f>
        <v>332</v>
      </c>
      <c r="G80" s="30">
        <f>'MSG with Gains Details'!M80</f>
        <v>1352</v>
      </c>
      <c r="H80" s="2">
        <f>'MSG with Gains Details'!N80</f>
        <v>0.24559999999999998</v>
      </c>
      <c r="I80" s="2">
        <f t="shared" si="1"/>
        <v>-7.0049223778871683E-2</v>
      </c>
      <c r="K80" s="53" t="s">
        <v>160</v>
      </c>
      <c r="L80" s="2">
        <f>'MSG with Gains Details'!F80/'MSG with Gains Details'!$C80</f>
        <v>1.834862385321101E-2</v>
      </c>
      <c r="M80" s="2">
        <f>'MSG with Gains Details'!G80/'MSG with Gains Details'!$C80</f>
        <v>0.17737003058103976</v>
      </c>
      <c r="N80" s="2">
        <f>'MSG with Gains Details'!H80/'MSG with Gains Details'!$C80</f>
        <v>0.1834862385321101</v>
      </c>
      <c r="O80" s="2">
        <f>'MSG with Gains Details'!I80/'MSG with Gains Details'!$C80</f>
        <v>0</v>
      </c>
      <c r="P80" s="2">
        <f>'MSG with Gains Details'!J80/'MSG with Gains Details'!$C80</f>
        <v>0.63608562691131498</v>
      </c>
      <c r="S80" s="53" t="s">
        <v>160</v>
      </c>
      <c r="T80" s="2">
        <f>'MSG with Gains Details'!O80/'MSG with Gains Details'!$L80</f>
        <v>2.4096385542168676E-2</v>
      </c>
      <c r="U80" s="2">
        <f>'MSG with Gains Details'!P80/'MSG with Gains Details'!$L80</f>
        <v>0.14759036144578314</v>
      </c>
      <c r="V80" s="2">
        <f>'MSG with Gains Details'!Q80/'MSG with Gains Details'!$L80</f>
        <v>0.25903614457831325</v>
      </c>
      <c r="W80" s="2">
        <f>'MSG with Gains Details'!R80/'MSG with Gains Details'!$L80</f>
        <v>9.0361445783132526E-3</v>
      </c>
      <c r="X80" s="2">
        <f>'MSG with Gains Details'!S80/'MSG with Gains Details'!$L80</f>
        <v>0.60843373493975905</v>
      </c>
      <c r="AA80" s="53" t="s">
        <v>160</v>
      </c>
      <c r="AB80" s="30">
        <f>'MSG with Gains Details'!D80</f>
        <v>1238</v>
      </c>
      <c r="AC80" s="30">
        <f>'MSG with Gains Details'!B80</f>
        <v>10290</v>
      </c>
      <c r="AD80" s="2">
        <f>'MSG with Gains Details'!D80/'MSG with Gains Details'!B80</f>
        <v>0.12031098153547133</v>
      </c>
      <c r="AE80" s="30">
        <f>'MSG with Gains Details'!M80</f>
        <v>1352</v>
      </c>
      <c r="AF80" s="30">
        <f>'MSG with Gains Details'!K80</f>
        <v>10606</v>
      </c>
      <c r="AG80" s="2">
        <f>'MSG with Gains Details'!M80/'MSG with Gains Details'!K80</f>
        <v>0.12747501414293796</v>
      </c>
      <c r="AK80" s="53" t="s">
        <v>160</v>
      </c>
      <c r="AL80" s="3">
        <f>'MSG with Gains Details'!F80</f>
        <v>6</v>
      </c>
      <c r="AM80" s="3">
        <f>'MSG with Gains Details'!G80</f>
        <v>58</v>
      </c>
      <c r="AN80" s="3">
        <f>'MSG with Gains Details'!H80</f>
        <v>60</v>
      </c>
      <c r="AO80" s="3">
        <f>'MSG with Gains Details'!I80</f>
        <v>0</v>
      </c>
      <c r="AP80" s="3">
        <f>'MSG with Gains Details'!J80</f>
        <v>208</v>
      </c>
      <c r="AR80" s="53" t="s">
        <v>160</v>
      </c>
      <c r="AS80" s="3">
        <f>'MSG with Gains Details'!O80</f>
        <v>8</v>
      </c>
      <c r="AT80" s="3">
        <f>'MSG with Gains Details'!P80</f>
        <v>49</v>
      </c>
      <c r="AU80" s="3">
        <f>'MSG with Gains Details'!Q80</f>
        <v>86</v>
      </c>
      <c r="AV80" s="3">
        <f>'MSG with Gains Details'!R80</f>
        <v>3</v>
      </c>
      <c r="AW80" s="3">
        <f>'MSG with Gains Details'!S80</f>
        <v>202</v>
      </c>
    </row>
    <row r="81" spans="2:49" x14ac:dyDescent="0.35">
      <c r="B81" s="18" t="s">
        <v>189</v>
      </c>
      <c r="C81" s="30">
        <f>'MSG with Gains Details'!C81</f>
        <v>1914</v>
      </c>
      <c r="D81" s="30">
        <f>'MSG with Gains Details'!D81</f>
        <v>12003</v>
      </c>
      <c r="E81" s="2">
        <f>'MSG with Gains Details'!E81</f>
        <v>0.159</v>
      </c>
      <c r="F81" s="30">
        <f>'MSG with Gains Details'!L81</f>
        <v>2032</v>
      </c>
      <c r="G81" s="30">
        <f>'MSG with Gains Details'!M81</f>
        <v>17336</v>
      </c>
      <c r="H81" s="2">
        <f>'MSG with Gains Details'!N81</f>
        <v>0.1172</v>
      </c>
      <c r="I81" s="2">
        <f t="shared" si="1"/>
        <v>-0.26289308176100634</v>
      </c>
      <c r="K81" s="18" t="s">
        <v>189</v>
      </c>
      <c r="L81" s="2">
        <f>'MSG with Gains Details'!F81/'MSG with Gains Details'!$C81</f>
        <v>0.2549634273772205</v>
      </c>
      <c r="M81" s="2">
        <f>'MSG with Gains Details'!G81/'MSG with Gains Details'!$C81</f>
        <v>0.18129571577847439</v>
      </c>
      <c r="N81" s="2">
        <f>'MSG with Gains Details'!H81/'MSG with Gains Details'!$C81</f>
        <v>0.73667711598746077</v>
      </c>
      <c r="O81" s="2">
        <f>'MSG with Gains Details'!I81/'MSG with Gains Details'!$C81</f>
        <v>3.2915360501567396E-2</v>
      </c>
      <c r="P81" s="2">
        <f>'MSG with Gains Details'!J81/'MSG with Gains Details'!$C81</f>
        <v>2.4033437826541274E-2</v>
      </c>
      <c r="S81" s="18" t="s">
        <v>189</v>
      </c>
      <c r="T81" s="2">
        <f>'MSG with Gains Details'!O81/'MSG with Gains Details'!$L81</f>
        <v>0.20472440944881889</v>
      </c>
      <c r="U81" s="2">
        <f>'MSG with Gains Details'!P81/'MSG with Gains Details'!$L81</f>
        <v>0.1486220472440945</v>
      </c>
      <c r="V81" s="2">
        <f>'MSG with Gains Details'!Q81/'MSG with Gains Details'!$L81</f>
        <v>0.75393700787401574</v>
      </c>
      <c r="W81" s="2">
        <f>'MSG with Gains Details'!R81/'MSG with Gains Details'!$L81</f>
        <v>2.6574803149606301E-2</v>
      </c>
      <c r="X81" s="2">
        <f>'MSG with Gains Details'!S81/'MSG with Gains Details'!$L81</f>
        <v>3.8385826771653545E-2</v>
      </c>
      <c r="AA81" s="18" t="s">
        <v>189</v>
      </c>
      <c r="AB81" s="30">
        <f>'MSG with Gains Details'!D81</f>
        <v>12003</v>
      </c>
      <c r="AC81" s="30">
        <f>'MSG with Gains Details'!B81</f>
        <v>45859</v>
      </c>
      <c r="AD81" s="2">
        <f>'MSG with Gains Details'!D81/'MSG with Gains Details'!B81</f>
        <v>0.26173706360801585</v>
      </c>
      <c r="AE81" s="30">
        <f>'MSG with Gains Details'!M81</f>
        <v>17336</v>
      </c>
      <c r="AF81" s="30">
        <f>'MSG with Gains Details'!K81</f>
        <v>44796</v>
      </c>
      <c r="AG81" s="2">
        <f>'MSG with Gains Details'!M81/'MSG with Gains Details'!K81</f>
        <v>0.38699883918206984</v>
      </c>
      <c r="AK81" s="18" t="s">
        <v>189</v>
      </c>
      <c r="AL81" s="3">
        <f>'MSG with Gains Details'!F81</f>
        <v>488</v>
      </c>
      <c r="AM81" s="3">
        <f>'MSG with Gains Details'!G81</f>
        <v>347</v>
      </c>
      <c r="AN81" s="3">
        <f>'MSG with Gains Details'!H81</f>
        <v>1410</v>
      </c>
      <c r="AO81" s="3">
        <f>'MSG with Gains Details'!I81</f>
        <v>63</v>
      </c>
      <c r="AP81" s="3">
        <f>'MSG with Gains Details'!J81</f>
        <v>46</v>
      </c>
      <c r="AR81" s="18" t="s">
        <v>189</v>
      </c>
      <c r="AS81" s="3">
        <f>'MSG with Gains Details'!O81</f>
        <v>416</v>
      </c>
      <c r="AT81" s="3">
        <f>'MSG with Gains Details'!P81</f>
        <v>302</v>
      </c>
      <c r="AU81" s="3">
        <f>'MSG with Gains Details'!Q81</f>
        <v>1532</v>
      </c>
      <c r="AV81" s="3">
        <f>'MSG with Gains Details'!R81</f>
        <v>54</v>
      </c>
      <c r="AW81" s="3">
        <f>'MSG with Gains Details'!S81</f>
        <v>78</v>
      </c>
    </row>
    <row r="82" spans="2:49" x14ac:dyDescent="0.35">
      <c r="B82" s="18" t="s">
        <v>190</v>
      </c>
      <c r="C82" s="30">
        <f>'MSG with Gains Details'!C82</f>
        <v>1282</v>
      </c>
      <c r="D82" s="30">
        <f>'MSG with Gains Details'!D82</f>
        <v>20531</v>
      </c>
      <c r="E82" s="2">
        <f>'MSG with Gains Details'!E82</f>
        <v>6.2399999999999997E-2</v>
      </c>
      <c r="F82" s="30">
        <f>'MSG with Gains Details'!L82</f>
        <v>2687</v>
      </c>
      <c r="G82" s="30">
        <f>'MSG with Gains Details'!M82</f>
        <v>20967</v>
      </c>
      <c r="H82" s="2">
        <f>'MSG with Gains Details'!N82</f>
        <v>0.12820000000000001</v>
      </c>
      <c r="I82" s="2">
        <f t="shared" si="1"/>
        <v>1.0544871794871797</v>
      </c>
      <c r="K82" s="18" t="s">
        <v>190</v>
      </c>
      <c r="L82" s="2">
        <f>'MSG with Gains Details'!F82/'MSG with Gains Details'!$C82</f>
        <v>7.8003120124804995E-3</v>
      </c>
      <c r="M82" s="2">
        <f>'MSG with Gains Details'!G82/'MSG with Gains Details'!$C82</f>
        <v>0</v>
      </c>
      <c r="N82" s="2">
        <f>'MSG with Gains Details'!H82/'MSG with Gains Details'!$C82</f>
        <v>0.99219968798751945</v>
      </c>
      <c r="O82" s="2">
        <f>'MSG with Gains Details'!I82/'MSG with Gains Details'!$C82</f>
        <v>0</v>
      </c>
      <c r="P82" s="2">
        <f>'MSG with Gains Details'!J82/'MSG with Gains Details'!$C82</f>
        <v>0</v>
      </c>
      <c r="S82" s="18" t="s">
        <v>190</v>
      </c>
      <c r="T82" s="2">
        <f>'MSG with Gains Details'!O82/'MSG with Gains Details'!$L82</f>
        <v>4.0937848902121328E-3</v>
      </c>
      <c r="U82" s="2">
        <f>'MSG with Gains Details'!P82/'MSG with Gains Details'!$L82</f>
        <v>1.8608113137327874E-2</v>
      </c>
      <c r="V82" s="2">
        <f>'MSG with Gains Details'!Q82/'MSG with Gains Details'!$L82</f>
        <v>0.97915891328619276</v>
      </c>
      <c r="W82" s="2">
        <f>'MSG with Gains Details'!R82/'MSG with Gains Details'!$L82</f>
        <v>2.9772981019724602E-3</v>
      </c>
      <c r="X82" s="2">
        <f>'MSG with Gains Details'!S82/'MSG with Gains Details'!$L82</f>
        <v>1.1909192407889841E-2</v>
      </c>
      <c r="AA82" s="18" t="s">
        <v>190</v>
      </c>
      <c r="AB82" s="30">
        <f>'MSG with Gains Details'!D82</f>
        <v>20531</v>
      </c>
      <c r="AC82" s="30">
        <f>'MSG with Gains Details'!B82</f>
        <v>42147</v>
      </c>
      <c r="AD82" s="2">
        <f>'MSG with Gains Details'!D82/'MSG with Gains Details'!B82</f>
        <v>0.48712838398937053</v>
      </c>
      <c r="AE82" s="30">
        <f>'MSG with Gains Details'!M82</f>
        <v>20967</v>
      </c>
      <c r="AF82" s="30">
        <f>'MSG with Gains Details'!K82</f>
        <v>41190</v>
      </c>
      <c r="AG82" s="2">
        <f>'MSG with Gains Details'!M82/'MSG with Gains Details'!K82</f>
        <v>0.50903131828113624</v>
      </c>
      <c r="AK82" s="18" t="s">
        <v>190</v>
      </c>
      <c r="AL82" s="3">
        <f>'MSG with Gains Details'!F82</f>
        <v>10</v>
      </c>
      <c r="AM82" s="3">
        <f>'MSG with Gains Details'!G82</f>
        <v>0</v>
      </c>
      <c r="AN82" s="3">
        <f>'MSG with Gains Details'!H82</f>
        <v>1272</v>
      </c>
      <c r="AO82" s="3">
        <f>'MSG with Gains Details'!I82</f>
        <v>0</v>
      </c>
      <c r="AP82" s="3">
        <f>'MSG with Gains Details'!J82</f>
        <v>0</v>
      </c>
      <c r="AR82" s="18" t="s">
        <v>190</v>
      </c>
      <c r="AS82" s="3">
        <f>'MSG with Gains Details'!O82</f>
        <v>11</v>
      </c>
      <c r="AT82" s="3">
        <f>'MSG with Gains Details'!P82</f>
        <v>50</v>
      </c>
      <c r="AU82" s="3">
        <f>'MSG with Gains Details'!Q82</f>
        <v>2631</v>
      </c>
      <c r="AV82" s="3">
        <f>'MSG with Gains Details'!R82</f>
        <v>8</v>
      </c>
      <c r="AW82" s="3">
        <f>'MSG with Gains Details'!S82</f>
        <v>32</v>
      </c>
    </row>
    <row r="83" spans="2:49" x14ac:dyDescent="0.35">
      <c r="B83" s="18" t="s">
        <v>191</v>
      </c>
      <c r="C83" s="30">
        <f>'MSG with Gains Details'!C83</f>
        <v>31</v>
      </c>
      <c r="D83" s="30">
        <f>'MSG with Gains Details'!D83</f>
        <v>130</v>
      </c>
      <c r="E83" s="2">
        <f>'MSG with Gains Details'!E83</f>
        <v>0.23799999999999999</v>
      </c>
      <c r="F83" s="30">
        <f>'MSG with Gains Details'!L83</f>
        <v>22</v>
      </c>
      <c r="G83" s="30">
        <f>'MSG with Gains Details'!M83</f>
        <v>125</v>
      </c>
      <c r="H83" s="2">
        <f>'MSG with Gains Details'!N83</f>
        <v>0.17599999999999999</v>
      </c>
      <c r="I83" s="2">
        <f t="shared" si="1"/>
        <v>-0.26050420168067223</v>
      </c>
      <c r="K83" s="18" t="s">
        <v>191</v>
      </c>
      <c r="L83" s="2">
        <f>'MSG with Gains Details'!F83/'MSG with Gains Details'!$C83</f>
        <v>9.6774193548387094E-2</v>
      </c>
      <c r="M83" s="2">
        <f>'MSG with Gains Details'!G83/'MSG with Gains Details'!$C83</f>
        <v>0.12903225806451613</v>
      </c>
      <c r="N83" s="2">
        <f>'MSG with Gains Details'!H83/'MSG with Gains Details'!$C83</f>
        <v>0.87096774193548387</v>
      </c>
      <c r="O83" s="2">
        <f>'MSG with Gains Details'!I83/'MSG with Gains Details'!$C83</f>
        <v>0.16129032258064516</v>
      </c>
      <c r="P83" s="2">
        <f>'MSG with Gains Details'!J83/'MSG with Gains Details'!$C83</f>
        <v>9.6774193548387094E-2</v>
      </c>
      <c r="S83" s="18" t="s">
        <v>191</v>
      </c>
      <c r="T83" s="2">
        <f>'MSG with Gains Details'!O83/'MSG with Gains Details'!$L83</f>
        <v>9.0909090909090912E-2</v>
      </c>
      <c r="U83" s="2">
        <f>'MSG with Gains Details'!P83/'MSG with Gains Details'!$L83</f>
        <v>4.5454545454545456E-2</v>
      </c>
      <c r="V83" s="2">
        <f>'MSG with Gains Details'!Q83/'MSG with Gains Details'!$L83</f>
        <v>0.90909090909090906</v>
      </c>
      <c r="W83" s="2">
        <f>'MSG with Gains Details'!R83/'MSG with Gains Details'!$L83</f>
        <v>0</v>
      </c>
      <c r="X83" s="2">
        <f>'MSG with Gains Details'!S83/'MSG with Gains Details'!$L83</f>
        <v>0</v>
      </c>
      <c r="AA83" s="18" t="s">
        <v>191</v>
      </c>
      <c r="AB83" s="30">
        <f>'MSG with Gains Details'!D83</f>
        <v>130</v>
      </c>
      <c r="AC83" s="30">
        <f>'MSG with Gains Details'!B83</f>
        <v>3619</v>
      </c>
      <c r="AD83" s="2">
        <f>'MSG with Gains Details'!D83/'MSG with Gains Details'!B83</f>
        <v>3.592152528322741E-2</v>
      </c>
      <c r="AE83" s="30">
        <f>'MSG with Gains Details'!M83</f>
        <v>125</v>
      </c>
      <c r="AF83" s="30">
        <f>'MSG with Gains Details'!K83</f>
        <v>2565</v>
      </c>
      <c r="AG83" s="2">
        <f>'MSG with Gains Details'!M83/'MSG with Gains Details'!K83</f>
        <v>4.8732943469785572E-2</v>
      </c>
      <c r="AK83" s="18" t="s">
        <v>191</v>
      </c>
      <c r="AL83" s="3">
        <f>'MSG with Gains Details'!F83</f>
        <v>3</v>
      </c>
      <c r="AM83" s="3">
        <f>'MSG with Gains Details'!G83</f>
        <v>4</v>
      </c>
      <c r="AN83" s="3">
        <f>'MSG with Gains Details'!H83</f>
        <v>27</v>
      </c>
      <c r="AO83" s="3">
        <f>'MSG with Gains Details'!I83</f>
        <v>5</v>
      </c>
      <c r="AP83" s="3">
        <f>'MSG with Gains Details'!J83</f>
        <v>3</v>
      </c>
      <c r="AR83" s="18" t="s">
        <v>191</v>
      </c>
      <c r="AS83" s="3">
        <f>'MSG with Gains Details'!O83</f>
        <v>2</v>
      </c>
      <c r="AT83" s="3">
        <f>'MSG with Gains Details'!P83</f>
        <v>1</v>
      </c>
      <c r="AU83" s="3">
        <f>'MSG with Gains Details'!Q83</f>
        <v>20</v>
      </c>
      <c r="AV83" s="3">
        <f>'MSG with Gains Details'!R83</f>
        <v>0</v>
      </c>
      <c r="AW83" s="3">
        <f>'MSG with Gains Details'!S83</f>
        <v>0</v>
      </c>
    </row>
    <row r="84" spans="2:49" x14ac:dyDescent="0.35">
      <c r="B84" s="18" t="s">
        <v>75</v>
      </c>
      <c r="C84" s="30">
        <f>'MSG with Gains Details'!C84</f>
        <v>11</v>
      </c>
      <c r="D84" s="30">
        <f>'MSG with Gains Details'!D84</f>
        <v>219</v>
      </c>
      <c r="E84" s="2">
        <f>'MSG with Gains Details'!E84</f>
        <v>5.0200000000000002E-2</v>
      </c>
      <c r="F84" s="30">
        <f>'MSG with Gains Details'!L84</f>
        <v>8</v>
      </c>
      <c r="G84" s="30">
        <f>'MSG with Gains Details'!M84</f>
        <v>202</v>
      </c>
      <c r="H84" s="2">
        <f>'MSG with Gains Details'!N84</f>
        <v>3.9600000000000003E-2</v>
      </c>
      <c r="I84" s="2">
        <f t="shared" si="1"/>
        <v>-0.2111553784860557</v>
      </c>
      <c r="K84" s="18" t="s">
        <v>75</v>
      </c>
      <c r="L84" s="2">
        <f>'MSG with Gains Details'!F84/'MSG with Gains Details'!$C84</f>
        <v>0.18181818181818182</v>
      </c>
      <c r="M84" s="2">
        <f>'MSG with Gains Details'!G84/'MSG with Gains Details'!$C84</f>
        <v>9.0909090909090912E-2</v>
      </c>
      <c r="N84" s="2">
        <f>'MSG with Gains Details'!H84/'MSG with Gains Details'!$C84</f>
        <v>0.63636363636363635</v>
      </c>
      <c r="O84" s="2">
        <f>'MSG with Gains Details'!I84/'MSG with Gains Details'!$C84</f>
        <v>0</v>
      </c>
      <c r="P84" s="2">
        <f>'MSG with Gains Details'!J84/'MSG with Gains Details'!$C84</f>
        <v>9.0909090909090912E-2</v>
      </c>
      <c r="S84" s="18" t="s">
        <v>75</v>
      </c>
      <c r="T84" s="2">
        <f>'MSG with Gains Details'!O84/'MSG with Gains Details'!$L84</f>
        <v>0.125</v>
      </c>
      <c r="U84" s="2">
        <f>'MSG with Gains Details'!P84/'MSG with Gains Details'!$L84</f>
        <v>0</v>
      </c>
      <c r="V84" s="2">
        <f>'MSG with Gains Details'!Q84/'MSG with Gains Details'!$L84</f>
        <v>0.625</v>
      </c>
      <c r="W84" s="2">
        <f>'MSG with Gains Details'!R84/'MSG with Gains Details'!$L84</f>
        <v>0</v>
      </c>
      <c r="X84" s="2">
        <f>'MSG with Gains Details'!S84/'MSG with Gains Details'!$L84</f>
        <v>0.25</v>
      </c>
      <c r="AA84" s="18" t="s">
        <v>75</v>
      </c>
      <c r="AB84" s="30">
        <f>'MSG with Gains Details'!D84</f>
        <v>219</v>
      </c>
      <c r="AC84" s="30">
        <f>'MSG with Gains Details'!B84</f>
        <v>927</v>
      </c>
      <c r="AD84" s="2">
        <f>'MSG with Gains Details'!D84/'MSG with Gains Details'!B84</f>
        <v>0.23624595469255663</v>
      </c>
      <c r="AE84" s="30">
        <f>'MSG with Gains Details'!M84</f>
        <v>202</v>
      </c>
      <c r="AF84" s="30">
        <f>'MSG with Gains Details'!K84</f>
        <v>1116</v>
      </c>
      <c r="AG84" s="2">
        <f>'MSG with Gains Details'!M84/'MSG with Gains Details'!K84</f>
        <v>0.18100358422939067</v>
      </c>
      <c r="AK84" s="18" t="s">
        <v>75</v>
      </c>
      <c r="AL84" s="3">
        <f>'MSG with Gains Details'!F84</f>
        <v>2</v>
      </c>
      <c r="AM84" s="3">
        <f>'MSG with Gains Details'!G84</f>
        <v>1</v>
      </c>
      <c r="AN84" s="3">
        <f>'MSG with Gains Details'!H84</f>
        <v>7</v>
      </c>
      <c r="AO84" s="3">
        <f>'MSG with Gains Details'!I84</f>
        <v>0</v>
      </c>
      <c r="AP84" s="3">
        <f>'MSG with Gains Details'!J84</f>
        <v>1</v>
      </c>
      <c r="AR84" s="18" t="s">
        <v>75</v>
      </c>
      <c r="AS84" s="3">
        <f>'MSG with Gains Details'!O84</f>
        <v>1</v>
      </c>
      <c r="AT84" s="3">
        <f>'MSG with Gains Details'!P84</f>
        <v>0</v>
      </c>
      <c r="AU84" s="3">
        <f>'MSG with Gains Details'!Q84</f>
        <v>5</v>
      </c>
      <c r="AV84" s="3">
        <f>'MSG with Gains Details'!R84</f>
        <v>0</v>
      </c>
      <c r="AW84" s="3">
        <f>'MSG with Gains Details'!S84</f>
        <v>2</v>
      </c>
    </row>
    <row r="85" spans="2:49" x14ac:dyDescent="0.35">
      <c r="B85" s="18" t="s">
        <v>76</v>
      </c>
      <c r="C85" s="30">
        <f>'MSG with Gains Details'!C85</f>
        <v>137</v>
      </c>
      <c r="D85" s="30">
        <f>'MSG with Gains Details'!D85</f>
        <v>1854</v>
      </c>
      <c r="E85" s="2">
        <f>'MSG with Gains Details'!E85</f>
        <v>7.3899999999999993E-2</v>
      </c>
      <c r="F85" s="30">
        <f>'MSG with Gains Details'!L85</f>
        <v>774</v>
      </c>
      <c r="G85" s="30">
        <f>'MSG with Gains Details'!M85</f>
        <v>2566</v>
      </c>
      <c r="H85" s="2">
        <f>'MSG with Gains Details'!N85</f>
        <v>0.30159999999999998</v>
      </c>
      <c r="I85" s="2">
        <f t="shared" si="1"/>
        <v>3.0811907983761841</v>
      </c>
      <c r="K85" s="18" t="s">
        <v>76</v>
      </c>
      <c r="L85" s="2">
        <f>'MSG with Gains Details'!F85/'MSG with Gains Details'!$C85</f>
        <v>0.13868613138686131</v>
      </c>
      <c r="M85" s="2">
        <f>'MSG with Gains Details'!G85/'MSG with Gains Details'!$C85</f>
        <v>0.12408759124087591</v>
      </c>
      <c r="N85" s="2">
        <f>'MSG with Gains Details'!H85/'MSG with Gains Details'!$C85</f>
        <v>0.62773722627737227</v>
      </c>
      <c r="O85" s="2">
        <f>'MSG with Gains Details'!I85/'MSG with Gains Details'!$C85</f>
        <v>0.20437956204379562</v>
      </c>
      <c r="P85" s="2">
        <f>'MSG with Gains Details'!J85/'MSG with Gains Details'!$C85</f>
        <v>0.16058394160583941</v>
      </c>
      <c r="S85" s="18" t="s">
        <v>76</v>
      </c>
      <c r="T85" s="2">
        <f>'MSG with Gains Details'!O85/'MSG with Gains Details'!$L85</f>
        <v>0.15374677002583978</v>
      </c>
      <c r="U85" s="2">
        <f>'MSG with Gains Details'!P85/'MSG with Gains Details'!$L85</f>
        <v>0.43023255813953487</v>
      </c>
      <c r="V85" s="2">
        <f>'MSG with Gains Details'!Q85/'MSG with Gains Details'!$L85</f>
        <v>0.37338501291989662</v>
      </c>
      <c r="W85" s="2">
        <f>'MSG with Gains Details'!R85/'MSG with Gains Details'!$L85</f>
        <v>4.7803617571059429E-2</v>
      </c>
      <c r="X85" s="2">
        <f>'MSG with Gains Details'!S85/'MSG with Gains Details'!$L85</f>
        <v>0.10594315245478036</v>
      </c>
      <c r="AA85" s="18" t="s">
        <v>76</v>
      </c>
      <c r="AB85" s="30">
        <f>'MSG with Gains Details'!D85</f>
        <v>1854</v>
      </c>
      <c r="AC85" s="30">
        <f>'MSG with Gains Details'!B85</f>
        <v>26564</v>
      </c>
      <c r="AD85" s="2">
        <f>'MSG with Gains Details'!D85/'MSG with Gains Details'!B85</f>
        <v>6.9793705767203729E-2</v>
      </c>
      <c r="AE85" s="30">
        <f>'MSG with Gains Details'!M85</f>
        <v>2566</v>
      </c>
      <c r="AF85" s="30">
        <f>'MSG with Gains Details'!K85</f>
        <v>24012</v>
      </c>
      <c r="AG85" s="2">
        <f>'MSG with Gains Details'!M85/'MSG with Gains Details'!K85</f>
        <v>0.10686323504914209</v>
      </c>
      <c r="AK85" s="18" t="s">
        <v>76</v>
      </c>
      <c r="AL85" s="3">
        <f>'MSG with Gains Details'!F85</f>
        <v>19</v>
      </c>
      <c r="AM85" s="3">
        <f>'MSG with Gains Details'!G85</f>
        <v>17</v>
      </c>
      <c r="AN85" s="3">
        <f>'MSG with Gains Details'!H85</f>
        <v>86</v>
      </c>
      <c r="AO85" s="3">
        <f>'MSG with Gains Details'!I85</f>
        <v>28</v>
      </c>
      <c r="AP85" s="3">
        <f>'MSG with Gains Details'!J85</f>
        <v>22</v>
      </c>
      <c r="AR85" s="18" t="s">
        <v>76</v>
      </c>
      <c r="AS85" s="3">
        <f>'MSG with Gains Details'!O85</f>
        <v>119</v>
      </c>
      <c r="AT85" s="3">
        <f>'MSG with Gains Details'!P85</f>
        <v>333</v>
      </c>
      <c r="AU85" s="3">
        <f>'MSG with Gains Details'!Q85</f>
        <v>289</v>
      </c>
      <c r="AV85" s="3">
        <f>'MSG with Gains Details'!R85</f>
        <v>37</v>
      </c>
      <c r="AW85" s="3">
        <f>'MSG with Gains Details'!S85</f>
        <v>82</v>
      </c>
    </row>
    <row r="86" spans="2:49" x14ac:dyDescent="0.35">
      <c r="B86" s="53" t="s">
        <v>161</v>
      </c>
      <c r="C86" s="30">
        <f>'MSG with Gains Details'!C86</f>
        <v>148</v>
      </c>
      <c r="D86" s="30">
        <f>'MSG with Gains Details'!D86</f>
        <v>2073</v>
      </c>
      <c r="E86" s="2">
        <f>'MSG with Gains Details'!E86</f>
        <v>7.1399999999999991E-2</v>
      </c>
      <c r="F86" s="30">
        <f>'MSG with Gains Details'!L86</f>
        <v>782</v>
      </c>
      <c r="G86" s="30">
        <f>'MSG with Gains Details'!M86</f>
        <v>2768</v>
      </c>
      <c r="H86" s="2">
        <f>'MSG with Gains Details'!N86</f>
        <v>0.28249999999999997</v>
      </c>
      <c r="I86" s="2">
        <f t="shared" si="1"/>
        <v>2.9565826330532214</v>
      </c>
      <c r="K86" s="53" t="s">
        <v>161</v>
      </c>
      <c r="L86" s="2">
        <f>'MSG with Gains Details'!F86/'MSG with Gains Details'!$C86</f>
        <v>0.14189189189189189</v>
      </c>
      <c r="M86" s="2">
        <f>'MSG with Gains Details'!G86/'MSG with Gains Details'!$C86</f>
        <v>0.12162162162162163</v>
      </c>
      <c r="N86" s="2">
        <f>'MSG with Gains Details'!H86/'MSG with Gains Details'!$C86</f>
        <v>0.6283783783783784</v>
      </c>
      <c r="O86" s="2">
        <f>'MSG with Gains Details'!I86/'MSG with Gains Details'!$C86</f>
        <v>0.1891891891891892</v>
      </c>
      <c r="P86" s="2">
        <f>'MSG with Gains Details'!J86/'MSG with Gains Details'!$C86</f>
        <v>0.1554054054054054</v>
      </c>
      <c r="S86" s="53" t="s">
        <v>161</v>
      </c>
      <c r="T86" s="2">
        <f>'MSG with Gains Details'!O86/'MSG with Gains Details'!$L86</f>
        <v>0.15345268542199489</v>
      </c>
      <c r="U86" s="2">
        <f>'MSG with Gains Details'!P86/'MSG with Gains Details'!$L86</f>
        <v>0.42583120204603581</v>
      </c>
      <c r="V86" s="2">
        <f>'MSG with Gains Details'!Q86/'MSG with Gains Details'!$L86</f>
        <v>0.37595907928388744</v>
      </c>
      <c r="W86" s="2">
        <f>'MSG with Gains Details'!R86/'MSG with Gains Details'!$L86</f>
        <v>4.7314578005115092E-2</v>
      </c>
      <c r="X86" s="2">
        <f>'MSG with Gains Details'!S86/'MSG with Gains Details'!$L86</f>
        <v>0.10741687979539642</v>
      </c>
      <c r="AA86" s="53" t="s">
        <v>161</v>
      </c>
      <c r="AB86" s="30">
        <f>'MSG with Gains Details'!D86</f>
        <v>2073</v>
      </c>
      <c r="AC86" s="30">
        <f>'MSG with Gains Details'!B86</f>
        <v>27491</v>
      </c>
      <c r="AD86" s="2">
        <f>'MSG with Gains Details'!D86/'MSG with Gains Details'!B86</f>
        <v>7.5406496671637985E-2</v>
      </c>
      <c r="AE86" s="30">
        <f>'MSG with Gains Details'!M86</f>
        <v>2768</v>
      </c>
      <c r="AF86" s="30">
        <f>'MSG with Gains Details'!K86</f>
        <v>25128</v>
      </c>
      <c r="AG86" s="2">
        <f>'MSG with Gains Details'!M86/'MSG with Gains Details'!K86</f>
        <v>0.11015600127347978</v>
      </c>
      <c r="AK86" s="53" t="s">
        <v>161</v>
      </c>
      <c r="AL86" s="3">
        <f>'MSG with Gains Details'!F86</f>
        <v>21</v>
      </c>
      <c r="AM86" s="3">
        <f>'MSG with Gains Details'!G86</f>
        <v>18</v>
      </c>
      <c r="AN86" s="3">
        <f>'MSG with Gains Details'!H86</f>
        <v>93</v>
      </c>
      <c r="AO86" s="3">
        <f>'MSG with Gains Details'!I86</f>
        <v>28</v>
      </c>
      <c r="AP86" s="3">
        <f>'MSG with Gains Details'!J86</f>
        <v>23</v>
      </c>
      <c r="AR86" s="53" t="s">
        <v>161</v>
      </c>
      <c r="AS86" s="3">
        <f>'MSG with Gains Details'!O86</f>
        <v>120</v>
      </c>
      <c r="AT86" s="3">
        <f>'MSG with Gains Details'!P86</f>
        <v>333</v>
      </c>
      <c r="AU86" s="3">
        <f>'MSG with Gains Details'!Q86</f>
        <v>294</v>
      </c>
      <c r="AV86" s="3">
        <f>'MSG with Gains Details'!R86</f>
        <v>37</v>
      </c>
      <c r="AW86" s="3">
        <f>'MSG with Gains Details'!S86</f>
        <v>84</v>
      </c>
    </row>
    <row r="87" spans="2:49" x14ac:dyDescent="0.35">
      <c r="B87" s="18" t="s">
        <v>77</v>
      </c>
      <c r="C87" s="30">
        <f>'MSG with Gains Details'!C87</f>
        <v>29</v>
      </c>
      <c r="D87" s="30">
        <f>'MSG with Gains Details'!D87</f>
        <v>52</v>
      </c>
      <c r="E87" s="2">
        <f>'MSG with Gains Details'!E87</f>
        <v>0.55769999999999997</v>
      </c>
      <c r="F87" s="30">
        <f>'MSG with Gains Details'!L87</f>
        <v>28</v>
      </c>
      <c r="G87" s="30">
        <f>'MSG with Gains Details'!M87</f>
        <v>73</v>
      </c>
      <c r="H87" s="2">
        <f>'MSG with Gains Details'!N87</f>
        <v>0.3836</v>
      </c>
      <c r="I87" s="2">
        <f t="shared" si="1"/>
        <v>-0.31217500448269675</v>
      </c>
      <c r="K87" s="18" t="s">
        <v>77</v>
      </c>
      <c r="L87" s="2">
        <f>'MSG with Gains Details'!F87/'MSG with Gains Details'!$C87</f>
        <v>0.10344827586206896</v>
      </c>
      <c r="M87" s="2">
        <f>'MSG with Gains Details'!G87/'MSG with Gains Details'!$C87</f>
        <v>0.51724137931034486</v>
      </c>
      <c r="N87" s="2">
        <f>'MSG with Gains Details'!H87/'MSG with Gains Details'!$C87</f>
        <v>0.44827586206896552</v>
      </c>
      <c r="O87" s="2">
        <f>'MSG with Gains Details'!I87/'MSG with Gains Details'!$C87</f>
        <v>0.13793103448275862</v>
      </c>
      <c r="P87" s="2">
        <f>'MSG with Gains Details'!J87/'MSG with Gains Details'!$C87</f>
        <v>0</v>
      </c>
      <c r="S87" s="18" t="s">
        <v>77</v>
      </c>
      <c r="T87" s="2">
        <f>'MSG with Gains Details'!O87/'MSG with Gains Details'!$L87</f>
        <v>0</v>
      </c>
      <c r="U87" s="2">
        <f>'MSG with Gains Details'!P87/'MSG with Gains Details'!$L87</f>
        <v>0.2857142857142857</v>
      </c>
      <c r="V87" s="2">
        <f>'MSG with Gains Details'!Q87/'MSG with Gains Details'!$L87</f>
        <v>0.5714285714285714</v>
      </c>
      <c r="W87" s="2">
        <f>'MSG with Gains Details'!R87/'MSG with Gains Details'!$L87</f>
        <v>0.14285714285714285</v>
      </c>
      <c r="X87" s="2">
        <f>'MSG with Gains Details'!S87/'MSG with Gains Details'!$L87</f>
        <v>0.21428571428571427</v>
      </c>
      <c r="AA87" s="18" t="s">
        <v>77</v>
      </c>
      <c r="AB87" s="30">
        <f>'MSG with Gains Details'!D87</f>
        <v>52</v>
      </c>
      <c r="AC87" s="30">
        <f>'MSG with Gains Details'!B87</f>
        <v>460</v>
      </c>
      <c r="AD87" s="2">
        <f>'MSG with Gains Details'!D87/'MSG with Gains Details'!B87</f>
        <v>0.11304347826086956</v>
      </c>
      <c r="AE87" s="30">
        <f>'MSG with Gains Details'!M87</f>
        <v>73</v>
      </c>
      <c r="AF87" s="30">
        <f>'MSG with Gains Details'!K87</f>
        <v>457</v>
      </c>
      <c r="AG87" s="2">
        <f>'MSG with Gains Details'!M87/'MSG with Gains Details'!K87</f>
        <v>0.15973741794310722</v>
      </c>
      <c r="AK87" s="18" t="s">
        <v>77</v>
      </c>
      <c r="AL87" s="3">
        <f>'MSG with Gains Details'!F87</f>
        <v>3</v>
      </c>
      <c r="AM87" s="3">
        <f>'MSG with Gains Details'!G87</f>
        <v>15</v>
      </c>
      <c r="AN87" s="3">
        <f>'MSG with Gains Details'!H87</f>
        <v>13</v>
      </c>
      <c r="AO87" s="3">
        <f>'MSG with Gains Details'!I87</f>
        <v>4</v>
      </c>
      <c r="AP87" s="3">
        <f>'MSG with Gains Details'!J87</f>
        <v>0</v>
      </c>
      <c r="AR87" s="18" t="s">
        <v>77</v>
      </c>
      <c r="AS87" s="3">
        <f>'MSG with Gains Details'!O87</f>
        <v>0</v>
      </c>
      <c r="AT87" s="3">
        <f>'MSG with Gains Details'!P87</f>
        <v>8</v>
      </c>
      <c r="AU87" s="3">
        <f>'MSG with Gains Details'!Q87</f>
        <v>16</v>
      </c>
      <c r="AV87" s="3">
        <f>'MSG with Gains Details'!R87</f>
        <v>4</v>
      </c>
      <c r="AW87" s="3">
        <f>'MSG with Gains Details'!S87</f>
        <v>6</v>
      </c>
    </row>
    <row r="88" spans="2:49" x14ac:dyDescent="0.35">
      <c r="B88" s="18" t="s">
        <v>78</v>
      </c>
      <c r="C88" s="30">
        <f>'MSG with Gains Details'!C88</f>
        <v>776</v>
      </c>
      <c r="D88" s="30">
        <f>'MSG with Gains Details'!D88</f>
        <v>1136</v>
      </c>
      <c r="E88" s="2">
        <f>'MSG with Gains Details'!E88</f>
        <v>0.68469999999999998</v>
      </c>
      <c r="F88" s="30">
        <f>'MSG with Gains Details'!L88</f>
        <v>783</v>
      </c>
      <c r="G88" s="30">
        <f>'MSG with Gains Details'!M88</f>
        <v>1381</v>
      </c>
      <c r="H88" s="2">
        <f>'MSG with Gains Details'!N88</f>
        <v>0.56699999999999995</v>
      </c>
      <c r="I88" s="2">
        <f t="shared" si="1"/>
        <v>-0.17190010223455532</v>
      </c>
      <c r="K88" s="18" t="s">
        <v>78</v>
      </c>
      <c r="L88" s="2">
        <f>'MSG with Gains Details'!F88/'MSG with Gains Details'!$C88</f>
        <v>3.8659793814432991E-3</v>
      </c>
      <c r="M88" s="2">
        <f>'MSG with Gains Details'!G88/'MSG with Gains Details'!$C88</f>
        <v>0.68556701030927836</v>
      </c>
      <c r="N88" s="2">
        <f>'MSG with Gains Details'!H88/'MSG with Gains Details'!$C88</f>
        <v>0.30025773195876287</v>
      </c>
      <c r="O88" s="2">
        <f>'MSG with Gains Details'!I88/'MSG with Gains Details'!$C88</f>
        <v>5.1546391752577317E-2</v>
      </c>
      <c r="P88" s="2">
        <f>'MSG with Gains Details'!J88/'MSG with Gains Details'!$C88</f>
        <v>1.5463917525773196E-2</v>
      </c>
      <c r="S88" s="18" t="s">
        <v>78</v>
      </c>
      <c r="T88" s="2">
        <f>'MSG with Gains Details'!O88/'MSG with Gains Details'!$L88</f>
        <v>3.8314176245210726E-3</v>
      </c>
      <c r="U88" s="2">
        <f>'MSG with Gains Details'!P88/'MSG with Gains Details'!$L88</f>
        <v>0.63090676883780328</v>
      </c>
      <c r="V88" s="2">
        <f>'MSG with Gains Details'!Q88/'MSG with Gains Details'!$L88</f>
        <v>0.26564495530012772</v>
      </c>
      <c r="W88" s="2">
        <f>'MSG with Gains Details'!R88/'MSG with Gains Details'!$L88</f>
        <v>0.17496807151979565</v>
      </c>
      <c r="X88" s="2">
        <f>'MSG with Gains Details'!S88/'MSG with Gains Details'!$L88</f>
        <v>2.0434227330779056E-2</v>
      </c>
      <c r="AA88" s="18" t="s">
        <v>78</v>
      </c>
      <c r="AB88" s="30">
        <f>'MSG with Gains Details'!D88</f>
        <v>1136</v>
      </c>
      <c r="AC88" s="30">
        <f>'MSG with Gains Details'!B88</f>
        <v>3761</v>
      </c>
      <c r="AD88" s="2">
        <f>'MSG with Gains Details'!D88/'MSG with Gains Details'!B88</f>
        <v>0.30204732783834087</v>
      </c>
      <c r="AE88" s="30">
        <f>'MSG with Gains Details'!M88</f>
        <v>1381</v>
      </c>
      <c r="AF88" s="30">
        <f>'MSG with Gains Details'!K88</f>
        <v>3467</v>
      </c>
      <c r="AG88" s="2">
        <f>'MSG with Gains Details'!M88/'MSG with Gains Details'!K88</f>
        <v>0.3983270839342371</v>
      </c>
      <c r="AK88" s="18" t="s">
        <v>78</v>
      </c>
      <c r="AL88" s="3">
        <f>'MSG with Gains Details'!F88</f>
        <v>3</v>
      </c>
      <c r="AM88" s="3">
        <f>'MSG with Gains Details'!G88</f>
        <v>532</v>
      </c>
      <c r="AN88" s="3">
        <f>'MSG with Gains Details'!H88</f>
        <v>233</v>
      </c>
      <c r="AO88" s="3">
        <f>'MSG with Gains Details'!I88</f>
        <v>40</v>
      </c>
      <c r="AP88" s="3">
        <f>'MSG with Gains Details'!J88</f>
        <v>12</v>
      </c>
      <c r="AR88" s="18" t="s">
        <v>78</v>
      </c>
      <c r="AS88" s="3">
        <f>'MSG with Gains Details'!O88</f>
        <v>3</v>
      </c>
      <c r="AT88" s="3">
        <f>'MSG with Gains Details'!P88</f>
        <v>494</v>
      </c>
      <c r="AU88" s="3">
        <f>'MSG with Gains Details'!Q88</f>
        <v>208</v>
      </c>
      <c r="AV88" s="3">
        <f>'MSG with Gains Details'!R88</f>
        <v>137</v>
      </c>
      <c r="AW88" s="3">
        <f>'MSG with Gains Details'!S88</f>
        <v>16</v>
      </c>
    </row>
    <row r="89" spans="2:49" x14ac:dyDescent="0.35">
      <c r="B89" s="53" t="s">
        <v>162</v>
      </c>
      <c r="C89" s="30">
        <f>'MSG with Gains Details'!C89</f>
        <v>805</v>
      </c>
      <c r="D89" s="30">
        <f>'MSG with Gains Details'!D89</f>
        <v>1188</v>
      </c>
      <c r="E89" s="2">
        <f>'MSG with Gains Details'!E89</f>
        <v>0.67800000000000005</v>
      </c>
      <c r="F89" s="30">
        <f>'MSG with Gains Details'!L89</f>
        <v>811</v>
      </c>
      <c r="G89" s="30">
        <f>'MSG with Gains Details'!M89</f>
        <v>1454</v>
      </c>
      <c r="H89" s="2">
        <f>'MSG with Gains Details'!N89</f>
        <v>0.55779999999999996</v>
      </c>
      <c r="I89" s="2">
        <f t="shared" si="1"/>
        <v>-0.1772861356932155</v>
      </c>
      <c r="K89" s="53" t="s">
        <v>162</v>
      </c>
      <c r="L89" s="2">
        <f>'MSG with Gains Details'!F89/'MSG with Gains Details'!$C89</f>
        <v>7.4534161490683228E-3</v>
      </c>
      <c r="M89" s="2">
        <f>'MSG with Gains Details'!G89/'MSG with Gains Details'!$C89</f>
        <v>0.67950310559006211</v>
      </c>
      <c r="N89" s="2">
        <f>'MSG with Gains Details'!H89/'MSG with Gains Details'!$C89</f>
        <v>0.30559006211180123</v>
      </c>
      <c r="O89" s="2">
        <f>'MSG with Gains Details'!I89/'MSG with Gains Details'!$C89</f>
        <v>5.46583850931677E-2</v>
      </c>
      <c r="P89" s="2">
        <f>'MSG with Gains Details'!J89/'MSG with Gains Details'!$C89</f>
        <v>1.4906832298136646E-2</v>
      </c>
      <c r="S89" s="53" t="s">
        <v>162</v>
      </c>
      <c r="T89" s="2">
        <f>'MSG with Gains Details'!O89/'MSG with Gains Details'!$L89</f>
        <v>3.6991368680641184E-3</v>
      </c>
      <c r="U89" s="2">
        <f>'MSG with Gains Details'!P89/'MSG with Gains Details'!$L89</f>
        <v>0.61898890258939576</v>
      </c>
      <c r="V89" s="2">
        <f>'MSG with Gains Details'!Q89/'MSG with Gains Details'!$L89</f>
        <v>0.27620221948212081</v>
      </c>
      <c r="W89" s="2">
        <f>'MSG with Gains Details'!R89/'MSG with Gains Details'!$L89</f>
        <v>0.17385943279901356</v>
      </c>
      <c r="X89" s="2">
        <f>'MSG with Gains Details'!S89/'MSG with Gains Details'!$L89</f>
        <v>2.7127003699136867E-2</v>
      </c>
      <c r="AA89" s="53" t="s">
        <v>162</v>
      </c>
      <c r="AB89" s="30">
        <f>'MSG with Gains Details'!D89</f>
        <v>1188</v>
      </c>
      <c r="AC89" s="30">
        <f>'MSG with Gains Details'!B89</f>
        <v>4221</v>
      </c>
      <c r="AD89" s="2">
        <f>'MSG with Gains Details'!D89/'MSG with Gains Details'!B89</f>
        <v>0.28144989339019189</v>
      </c>
      <c r="AE89" s="30">
        <f>'MSG with Gains Details'!M89</f>
        <v>1454</v>
      </c>
      <c r="AF89" s="30">
        <f>'MSG with Gains Details'!K89</f>
        <v>3924</v>
      </c>
      <c r="AG89" s="2">
        <f>'MSG with Gains Details'!M89/'MSG with Gains Details'!K89</f>
        <v>0.37054026503567788</v>
      </c>
      <c r="AK89" s="53" t="s">
        <v>162</v>
      </c>
      <c r="AL89" s="3">
        <f>'MSG with Gains Details'!F89</f>
        <v>6</v>
      </c>
      <c r="AM89" s="3">
        <f>'MSG with Gains Details'!G89</f>
        <v>547</v>
      </c>
      <c r="AN89" s="3">
        <f>'MSG with Gains Details'!H89</f>
        <v>246</v>
      </c>
      <c r="AO89" s="3">
        <f>'MSG with Gains Details'!I89</f>
        <v>44</v>
      </c>
      <c r="AP89" s="3">
        <f>'MSG with Gains Details'!J89</f>
        <v>12</v>
      </c>
      <c r="AR89" s="53" t="s">
        <v>162</v>
      </c>
      <c r="AS89" s="3">
        <f>'MSG with Gains Details'!O89</f>
        <v>3</v>
      </c>
      <c r="AT89" s="3">
        <f>'MSG with Gains Details'!P89</f>
        <v>502</v>
      </c>
      <c r="AU89" s="3">
        <f>'MSG with Gains Details'!Q89</f>
        <v>224</v>
      </c>
      <c r="AV89" s="3">
        <f>'MSG with Gains Details'!R89</f>
        <v>141</v>
      </c>
      <c r="AW89" s="3">
        <f>'MSG with Gains Details'!S89</f>
        <v>22</v>
      </c>
    </row>
    <row r="90" spans="2:49" x14ac:dyDescent="0.35">
      <c r="B90" s="18" t="s">
        <v>192</v>
      </c>
      <c r="C90" s="30">
        <f>'MSG with Gains Details'!C90</f>
        <v>230</v>
      </c>
      <c r="D90" s="30">
        <f>'MSG with Gains Details'!D90</f>
        <v>1068</v>
      </c>
      <c r="E90" s="2">
        <f>'MSG with Gains Details'!E90</f>
        <v>0.21540000000000001</v>
      </c>
      <c r="F90" s="30">
        <f>'MSG with Gains Details'!L90</f>
        <v>140</v>
      </c>
      <c r="G90" s="30">
        <f>'MSG with Gains Details'!M90</f>
        <v>926</v>
      </c>
      <c r="H90" s="2">
        <f>'MSG with Gains Details'!N90</f>
        <v>0.1512</v>
      </c>
      <c r="I90" s="2">
        <f t="shared" si="1"/>
        <v>-0.29805013927576607</v>
      </c>
      <c r="K90" s="18" t="s">
        <v>192</v>
      </c>
      <c r="L90" s="2">
        <f>'MSG with Gains Details'!F90/'MSG with Gains Details'!$C90</f>
        <v>8.6956521739130436E-3</v>
      </c>
      <c r="M90" s="2">
        <f>'MSG with Gains Details'!G90/'MSG with Gains Details'!$C90</f>
        <v>2.1739130434782608E-2</v>
      </c>
      <c r="N90" s="2">
        <f>'MSG with Gains Details'!H90/'MSG with Gains Details'!$C90</f>
        <v>0.91739130434782612</v>
      </c>
      <c r="O90" s="2">
        <f>'MSG with Gains Details'!I90/'MSG with Gains Details'!$C90</f>
        <v>6.9565217391304349E-2</v>
      </c>
      <c r="P90" s="2">
        <f>'MSG with Gains Details'!J90/'MSG with Gains Details'!$C90</f>
        <v>4.7826086956521741E-2</v>
      </c>
      <c r="S90" s="18" t="s">
        <v>192</v>
      </c>
      <c r="T90" s="2">
        <f>'MSG with Gains Details'!O90/'MSG with Gains Details'!$L90</f>
        <v>0</v>
      </c>
      <c r="U90" s="2">
        <f>'MSG with Gains Details'!P90/'MSG with Gains Details'!$L90</f>
        <v>1.4285714285714285E-2</v>
      </c>
      <c r="V90" s="2">
        <f>'MSG with Gains Details'!Q90/'MSG with Gains Details'!$L90</f>
        <v>0.90714285714285714</v>
      </c>
      <c r="W90" s="2">
        <f>'MSG with Gains Details'!R90/'MSG with Gains Details'!$L90</f>
        <v>7.1428571428571425E-2</v>
      </c>
      <c r="X90" s="2">
        <f>'MSG with Gains Details'!S90/'MSG with Gains Details'!$L90</f>
        <v>2.1428571428571429E-2</v>
      </c>
      <c r="AA90" s="18" t="s">
        <v>192</v>
      </c>
      <c r="AB90" s="30">
        <f>'MSG with Gains Details'!D90</f>
        <v>1068</v>
      </c>
      <c r="AC90" s="30">
        <f>'MSG with Gains Details'!B90</f>
        <v>10915</v>
      </c>
      <c r="AD90" s="2">
        <f>'MSG with Gains Details'!D90/'MSG with Gains Details'!B90</f>
        <v>9.7846999541914795E-2</v>
      </c>
      <c r="AE90" s="30">
        <f>'MSG with Gains Details'!M90</f>
        <v>926</v>
      </c>
      <c r="AF90" s="30">
        <f>'MSG with Gains Details'!K90</f>
        <v>10415</v>
      </c>
      <c r="AG90" s="2">
        <f>'MSG with Gains Details'!M90/'MSG with Gains Details'!K90</f>
        <v>8.8910225636101778E-2</v>
      </c>
      <c r="AK90" s="18" t="s">
        <v>192</v>
      </c>
      <c r="AL90" s="3">
        <f>'MSG with Gains Details'!F90</f>
        <v>2</v>
      </c>
      <c r="AM90" s="3">
        <f>'MSG with Gains Details'!G90</f>
        <v>5</v>
      </c>
      <c r="AN90" s="3">
        <f>'MSG with Gains Details'!H90</f>
        <v>211</v>
      </c>
      <c r="AO90" s="3">
        <f>'MSG with Gains Details'!I90</f>
        <v>16</v>
      </c>
      <c r="AP90" s="3">
        <f>'MSG with Gains Details'!J90</f>
        <v>11</v>
      </c>
      <c r="AR90" s="18" t="s">
        <v>192</v>
      </c>
      <c r="AS90" s="3">
        <f>'MSG with Gains Details'!O90</f>
        <v>0</v>
      </c>
      <c r="AT90" s="3">
        <f>'MSG with Gains Details'!P90</f>
        <v>2</v>
      </c>
      <c r="AU90" s="3">
        <f>'MSG with Gains Details'!Q90</f>
        <v>127</v>
      </c>
      <c r="AV90" s="3">
        <f>'MSG with Gains Details'!R90</f>
        <v>10</v>
      </c>
      <c r="AW90" s="3">
        <f>'MSG with Gains Details'!S90</f>
        <v>3</v>
      </c>
    </row>
    <row r="91" spans="2:49" x14ac:dyDescent="0.35">
      <c r="B91" s="18" t="s">
        <v>193</v>
      </c>
      <c r="C91" s="30">
        <f>'MSG with Gains Details'!C91</f>
        <v>20</v>
      </c>
      <c r="D91" s="30">
        <f>'MSG with Gains Details'!D91</f>
        <v>1218</v>
      </c>
      <c r="E91" s="2">
        <f>'MSG with Gains Details'!E91</f>
        <v>1.6E-2</v>
      </c>
      <c r="F91" s="30">
        <f>'MSG with Gains Details'!L91</f>
        <v>1266</v>
      </c>
      <c r="G91" s="30">
        <f>'MSG with Gains Details'!M91</f>
        <v>15584</v>
      </c>
      <c r="H91" s="2">
        <f>'MSG with Gains Details'!N91</f>
        <v>8.1199999999999994E-2</v>
      </c>
      <c r="I91" s="2">
        <f t="shared" si="1"/>
        <v>4.0749999999999993</v>
      </c>
      <c r="K91" s="18" t="s">
        <v>193</v>
      </c>
      <c r="L91" s="2">
        <f>'MSG with Gains Details'!F91/'MSG with Gains Details'!$C91</f>
        <v>0.15</v>
      </c>
      <c r="M91" s="2">
        <f>'MSG with Gains Details'!G91/'MSG with Gains Details'!$C91</f>
        <v>0.4</v>
      </c>
      <c r="N91" s="2">
        <f>'MSG with Gains Details'!H91/'MSG with Gains Details'!$C91</f>
        <v>0.6</v>
      </c>
      <c r="O91" s="2">
        <f>'MSG with Gains Details'!I91/'MSG with Gains Details'!$C91</f>
        <v>0.1</v>
      </c>
      <c r="P91" s="2">
        <f>'MSG with Gains Details'!J91/'MSG with Gains Details'!$C91</f>
        <v>0.15</v>
      </c>
      <c r="S91" s="18" t="s">
        <v>193</v>
      </c>
      <c r="T91" s="2">
        <f>'MSG with Gains Details'!O91/'MSG with Gains Details'!$L91</f>
        <v>2.9225908372827805E-2</v>
      </c>
      <c r="U91" s="2">
        <f>'MSG with Gains Details'!P91/'MSG with Gains Details'!$L91</f>
        <v>0.87677725118483407</v>
      </c>
      <c r="V91" s="2">
        <f>'MSG with Gains Details'!Q91/'MSG with Gains Details'!$L91</f>
        <v>9.0837282780410741E-2</v>
      </c>
      <c r="W91" s="2">
        <f>'MSG with Gains Details'!R91/'MSG with Gains Details'!$L91</f>
        <v>0</v>
      </c>
      <c r="X91" s="2">
        <f>'MSG with Gains Details'!S91/'MSG with Gains Details'!$L91</f>
        <v>6.3191153238546603E-3</v>
      </c>
      <c r="AA91" s="18" t="s">
        <v>193</v>
      </c>
      <c r="AB91" s="30">
        <f>'MSG with Gains Details'!D91</f>
        <v>1218</v>
      </c>
      <c r="AC91" s="30">
        <f>'MSG with Gains Details'!B91</f>
        <v>72993</v>
      </c>
      <c r="AD91" s="2">
        <f>'MSG with Gains Details'!D91/'MSG with Gains Details'!B91</f>
        <v>1.6686531585220502E-2</v>
      </c>
      <c r="AE91" s="30">
        <f>'MSG with Gains Details'!M91</f>
        <v>15584</v>
      </c>
      <c r="AF91" s="30">
        <f>'MSG with Gains Details'!K91</f>
        <v>70865</v>
      </c>
      <c r="AG91" s="2">
        <f>'MSG with Gains Details'!M91/'MSG with Gains Details'!K91</f>
        <v>0.21991109856769914</v>
      </c>
      <c r="AK91" s="18" t="s">
        <v>193</v>
      </c>
      <c r="AL91" s="3">
        <f>'MSG with Gains Details'!F91</f>
        <v>3</v>
      </c>
      <c r="AM91" s="3">
        <f>'MSG with Gains Details'!G91</f>
        <v>8</v>
      </c>
      <c r="AN91" s="3">
        <f>'MSG with Gains Details'!H91</f>
        <v>12</v>
      </c>
      <c r="AO91" s="3">
        <f>'MSG with Gains Details'!I91</f>
        <v>2</v>
      </c>
      <c r="AP91" s="3">
        <f>'MSG with Gains Details'!J91</f>
        <v>3</v>
      </c>
      <c r="AR91" s="18" t="s">
        <v>193</v>
      </c>
      <c r="AS91" s="3">
        <f>'MSG with Gains Details'!O91</f>
        <v>37</v>
      </c>
      <c r="AT91" s="3">
        <f>'MSG with Gains Details'!P91</f>
        <v>1110</v>
      </c>
      <c r="AU91" s="3">
        <f>'MSG with Gains Details'!Q91</f>
        <v>115</v>
      </c>
      <c r="AV91" s="3">
        <f>'MSG with Gains Details'!R91</f>
        <v>0</v>
      </c>
      <c r="AW91" s="3">
        <f>'MSG with Gains Details'!S91</f>
        <v>8</v>
      </c>
    </row>
    <row r="92" spans="2:49" x14ac:dyDescent="0.35">
      <c r="B92" s="18" t="s">
        <v>194</v>
      </c>
      <c r="C92" s="30">
        <f>'MSG with Gains Details'!C92</f>
        <v>573</v>
      </c>
      <c r="D92" s="30">
        <f>'MSG with Gains Details'!D92</f>
        <v>2623</v>
      </c>
      <c r="E92" s="2">
        <f>'MSG with Gains Details'!E92</f>
        <v>0.218</v>
      </c>
      <c r="F92" s="30">
        <f>'MSG with Gains Details'!L92</f>
        <v>1477</v>
      </c>
      <c r="G92" s="30">
        <f>'MSG with Gains Details'!M92</f>
        <v>2883</v>
      </c>
      <c r="H92" s="2">
        <f>'MSG with Gains Details'!N92</f>
        <v>0.51229999999999998</v>
      </c>
      <c r="I92" s="2">
        <f t="shared" si="1"/>
        <v>1.35</v>
      </c>
      <c r="K92" s="18" t="s">
        <v>194</v>
      </c>
      <c r="L92" s="2">
        <f>'MSG with Gains Details'!F92/'MSG with Gains Details'!$C92</f>
        <v>2.0942408376963352E-2</v>
      </c>
      <c r="M92" s="2">
        <f>'MSG with Gains Details'!G92/'MSG with Gains Details'!$C92</f>
        <v>0.2111692844677138</v>
      </c>
      <c r="N92" s="2">
        <f>'MSG with Gains Details'!H92/'MSG with Gains Details'!$C92</f>
        <v>0.55671902268760909</v>
      </c>
      <c r="O92" s="2">
        <f>'MSG with Gains Details'!I92/'MSG with Gains Details'!$C92</f>
        <v>0</v>
      </c>
      <c r="P92" s="2">
        <f>'MSG with Gains Details'!J92/'MSG with Gains Details'!$C92</f>
        <v>0.21640488656195461</v>
      </c>
      <c r="S92" s="18" t="s">
        <v>194</v>
      </c>
      <c r="T92" s="2">
        <f>'MSG with Gains Details'!O92/'MSG with Gains Details'!$L92</f>
        <v>1.0155721056194989E-2</v>
      </c>
      <c r="U92" s="2">
        <f>'MSG with Gains Details'!P92/'MSG with Gains Details'!$L92</f>
        <v>0.28368314150304674</v>
      </c>
      <c r="V92" s="2">
        <f>'MSG with Gains Details'!Q92/'MSG with Gains Details'!$L92</f>
        <v>0.51049424509140151</v>
      </c>
      <c r="W92" s="2">
        <f>'MSG with Gains Details'!R92/'MSG with Gains Details'!$L92</f>
        <v>5.4163845633039944E-3</v>
      </c>
      <c r="X92" s="2">
        <f>'MSG with Gains Details'!S92/'MSG with Gains Details'!$L92</f>
        <v>0.20379146919431279</v>
      </c>
      <c r="AA92" s="18" t="s">
        <v>194</v>
      </c>
      <c r="AB92" s="30">
        <f>'MSG with Gains Details'!D92</f>
        <v>2623</v>
      </c>
      <c r="AC92" s="30">
        <f>'MSG with Gains Details'!B92</f>
        <v>12034</v>
      </c>
      <c r="AD92" s="2">
        <f>'MSG with Gains Details'!D92/'MSG with Gains Details'!B92</f>
        <v>0.2179657636696028</v>
      </c>
      <c r="AE92" s="30">
        <f>'MSG with Gains Details'!M92</f>
        <v>2883</v>
      </c>
      <c r="AF92" s="30">
        <f>'MSG with Gains Details'!K92</f>
        <v>12791</v>
      </c>
      <c r="AG92" s="2">
        <f>'MSG with Gains Details'!M92/'MSG with Gains Details'!K92</f>
        <v>0.22539285435071535</v>
      </c>
      <c r="AK92" s="18" t="s">
        <v>194</v>
      </c>
      <c r="AL92" s="3">
        <f>'MSG with Gains Details'!F92</f>
        <v>12</v>
      </c>
      <c r="AM92" s="3">
        <f>'MSG with Gains Details'!G92</f>
        <v>121</v>
      </c>
      <c r="AN92" s="3">
        <f>'MSG with Gains Details'!H92</f>
        <v>319</v>
      </c>
      <c r="AO92" s="3">
        <f>'MSG with Gains Details'!I92</f>
        <v>0</v>
      </c>
      <c r="AP92" s="3">
        <f>'MSG with Gains Details'!J92</f>
        <v>124</v>
      </c>
      <c r="AR92" s="18" t="s">
        <v>194</v>
      </c>
      <c r="AS92" s="3">
        <f>'MSG with Gains Details'!O92</f>
        <v>15</v>
      </c>
      <c r="AT92" s="3">
        <f>'MSG with Gains Details'!P92</f>
        <v>419</v>
      </c>
      <c r="AU92" s="3">
        <f>'MSG with Gains Details'!Q92</f>
        <v>754</v>
      </c>
      <c r="AV92" s="3">
        <f>'MSG with Gains Details'!R92</f>
        <v>8</v>
      </c>
      <c r="AW92" s="3">
        <f>'MSG with Gains Details'!S92</f>
        <v>301</v>
      </c>
    </row>
    <row r="93" spans="2:49" x14ac:dyDescent="0.35">
      <c r="B93" s="18" t="s">
        <v>82</v>
      </c>
      <c r="C93" s="30">
        <f>'MSG with Gains Details'!C93</f>
        <v>95</v>
      </c>
      <c r="D93" s="30">
        <f>'MSG with Gains Details'!D93</f>
        <v>487</v>
      </c>
      <c r="E93" s="2">
        <f>'MSG with Gains Details'!E93</f>
        <v>0.1951</v>
      </c>
      <c r="F93" s="30">
        <f>'MSG with Gains Details'!L93</f>
        <v>249</v>
      </c>
      <c r="G93" s="30">
        <f>'MSG with Gains Details'!M93</f>
        <v>470</v>
      </c>
      <c r="H93" s="2">
        <f>'MSG with Gains Details'!N93</f>
        <v>0.52980000000000005</v>
      </c>
      <c r="I93" s="2">
        <f t="shared" si="1"/>
        <v>1.7155304971809331</v>
      </c>
      <c r="K93" s="18" t="s">
        <v>82</v>
      </c>
      <c r="L93" s="2">
        <f>'MSG with Gains Details'!F93/'MSG with Gains Details'!$C93</f>
        <v>1.0526315789473684E-2</v>
      </c>
      <c r="M93" s="2">
        <f>'MSG with Gains Details'!G93/'MSG with Gains Details'!$C93</f>
        <v>0.31578947368421051</v>
      </c>
      <c r="N93" s="2">
        <f>'MSG with Gains Details'!H93/'MSG with Gains Details'!$C93</f>
        <v>0.57894736842105265</v>
      </c>
      <c r="O93" s="2">
        <f>'MSG with Gains Details'!I93/'MSG with Gains Details'!$C93</f>
        <v>1.0526315789473684E-2</v>
      </c>
      <c r="P93" s="2">
        <f>'MSG with Gains Details'!J93/'MSG with Gains Details'!$C93</f>
        <v>8.4210526315789472E-2</v>
      </c>
      <c r="S93" s="18" t="s">
        <v>82</v>
      </c>
      <c r="T93" s="2">
        <f>'MSG with Gains Details'!O93/'MSG with Gains Details'!$L93</f>
        <v>0</v>
      </c>
      <c r="U93" s="2">
        <f>'MSG with Gains Details'!P93/'MSG with Gains Details'!$L93</f>
        <v>0.3534136546184739</v>
      </c>
      <c r="V93" s="2">
        <f>'MSG with Gains Details'!Q93/'MSG with Gains Details'!$L93</f>
        <v>0.61044176706827313</v>
      </c>
      <c r="W93" s="2">
        <f>'MSG with Gains Details'!R93/'MSG with Gains Details'!$L93</f>
        <v>0</v>
      </c>
      <c r="X93" s="2">
        <f>'MSG with Gains Details'!S93/'MSG with Gains Details'!$L93</f>
        <v>4.4176706827309238E-2</v>
      </c>
      <c r="AA93" s="18" t="s">
        <v>82</v>
      </c>
      <c r="AB93" s="30">
        <f>'MSG with Gains Details'!D93</f>
        <v>487</v>
      </c>
      <c r="AC93" s="30">
        <f>'MSG with Gains Details'!B93</f>
        <v>1138</v>
      </c>
      <c r="AD93" s="2">
        <f>'MSG with Gains Details'!D93/'MSG with Gains Details'!B93</f>
        <v>0.4279437609841828</v>
      </c>
      <c r="AE93" s="30">
        <f>'MSG with Gains Details'!M93</f>
        <v>470</v>
      </c>
      <c r="AF93" s="30">
        <f>'MSG with Gains Details'!K93</f>
        <v>1016</v>
      </c>
      <c r="AG93" s="2">
        <f>'MSG with Gains Details'!M93/'MSG with Gains Details'!K93</f>
        <v>0.4625984251968504</v>
      </c>
      <c r="AK93" s="18" t="s">
        <v>82</v>
      </c>
      <c r="AL93" s="3">
        <f>'MSG with Gains Details'!F93</f>
        <v>1</v>
      </c>
      <c r="AM93" s="3">
        <f>'MSG with Gains Details'!G93</f>
        <v>30</v>
      </c>
      <c r="AN93" s="3">
        <f>'MSG with Gains Details'!H93</f>
        <v>55</v>
      </c>
      <c r="AO93" s="3">
        <f>'MSG with Gains Details'!I93</f>
        <v>1</v>
      </c>
      <c r="AP93" s="3">
        <f>'MSG with Gains Details'!J93</f>
        <v>8</v>
      </c>
      <c r="AR93" s="18" t="s">
        <v>82</v>
      </c>
      <c r="AS93" s="3">
        <f>'MSG with Gains Details'!O93</f>
        <v>0</v>
      </c>
      <c r="AT93" s="3">
        <f>'MSG with Gains Details'!P93</f>
        <v>88</v>
      </c>
      <c r="AU93" s="3">
        <f>'MSG with Gains Details'!Q93</f>
        <v>152</v>
      </c>
      <c r="AV93" s="3">
        <f>'MSG with Gains Details'!R93</f>
        <v>0</v>
      </c>
      <c r="AW93" s="3">
        <f>'MSG with Gains Details'!S93</f>
        <v>11</v>
      </c>
    </row>
    <row r="94" spans="2:49" x14ac:dyDescent="0.35">
      <c r="B94" s="18" t="s">
        <v>83</v>
      </c>
      <c r="C94" s="30">
        <f>'MSG with Gains Details'!C94</f>
        <v>2807</v>
      </c>
      <c r="D94" s="30">
        <f>'MSG with Gains Details'!D94</f>
        <v>6728</v>
      </c>
      <c r="E94" s="2">
        <f>'MSG with Gains Details'!E94</f>
        <v>0.41949999999999998</v>
      </c>
      <c r="F94" s="30">
        <f>'MSG with Gains Details'!L94</f>
        <v>2669</v>
      </c>
      <c r="G94" s="30">
        <f>'MSG with Gains Details'!M94</f>
        <v>6014</v>
      </c>
      <c r="H94" s="2">
        <f>'MSG with Gains Details'!N94</f>
        <v>0.44379999999999997</v>
      </c>
      <c r="I94" s="2">
        <f t="shared" si="1"/>
        <v>5.7926102502979804E-2</v>
      </c>
      <c r="K94" s="18" t="s">
        <v>83</v>
      </c>
      <c r="L94" s="2">
        <f>'MSG with Gains Details'!F94/'MSG with Gains Details'!$C94</f>
        <v>3.5625222657641609E-3</v>
      </c>
      <c r="M94" s="2">
        <f>'MSG with Gains Details'!G94/'MSG with Gains Details'!$C94</f>
        <v>0.51193444959030998</v>
      </c>
      <c r="N94" s="2">
        <f>'MSG with Gains Details'!H94/'MSG with Gains Details'!$C94</f>
        <v>0.18489490559315996</v>
      </c>
      <c r="O94" s="2">
        <f>'MSG with Gains Details'!I94/'MSG with Gains Details'!$C94</f>
        <v>1.0687566797292483E-3</v>
      </c>
      <c r="P94" s="2">
        <f>'MSG with Gains Details'!J94/'MSG with Gains Details'!$C94</f>
        <v>0.3159957249732811</v>
      </c>
      <c r="S94" s="18" t="s">
        <v>83</v>
      </c>
      <c r="T94" s="2">
        <f>'MSG with Gains Details'!O94/'MSG with Gains Details'!$L94</f>
        <v>2.6227051330086175E-3</v>
      </c>
      <c r="U94" s="2">
        <f>'MSG with Gains Details'!P94/'MSG with Gains Details'!$L94</f>
        <v>0.41476208317721991</v>
      </c>
      <c r="V94" s="2">
        <f>'MSG with Gains Details'!Q94/'MSG with Gains Details'!$L94</f>
        <v>0.22817534657174973</v>
      </c>
      <c r="W94" s="2">
        <f>'MSG with Gains Details'!R94/'MSG with Gains Details'!$L94</f>
        <v>7.4934432371674784E-4</v>
      </c>
      <c r="X94" s="2">
        <f>'MSG with Gains Details'!S94/'MSG with Gains Details'!$L94</f>
        <v>0.3724241288872237</v>
      </c>
      <c r="AA94" s="18" t="s">
        <v>83</v>
      </c>
      <c r="AB94" s="30">
        <f>'MSG with Gains Details'!D94</f>
        <v>6728</v>
      </c>
      <c r="AC94" s="30">
        <f>'MSG with Gains Details'!B94</f>
        <v>18177</v>
      </c>
      <c r="AD94" s="2">
        <f>'MSG with Gains Details'!D94/'MSG with Gains Details'!B94</f>
        <v>0.37013808659294711</v>
      </c>
      <c r="AE94" s="30">
        <f>'MSG with Gains Details'!M94</f>
        <v>6014</v>
      </c>
      <c r="AF94" s="30">
        <f>'MSG with Gains Details'!K94</f>
        <v>15163</v>
      </c>
      <c r="AG94" s="2">
        <f>'MSG with Gains Details'!M94/'MSG with Gains Details'!K94</f>
        <v>0.39662335949350391</v>
      </c>
      <c r="AK94" s="18" t="s">
        <v>83</v>
      </c>
      <c r="AL94" s="3">
        <f>'MSG with Gains Details'!F94</f>
        <v>10</v>
      </c>
      <c r="AM94" s="3">
        <f>'MSG with Gains Details'!G94</f>
        <v>1437</v>
      </c>
      <c r="AN94" s="3">
        <f>'MSG with Gains Details'!H94</f>
        <v>519</v>
      </c>
      <c r="AO94" s="3">
        <f>'MSG with Gains Details'!I94</f>
        <v>3</v>
      </c>
      <c r="AP94" s="3">
        <f>'MSG with Gains Details'!J94</f>
        <v>887</v>
      </c>
      <c r="AR94" s="18" t="s">
        <v>83</v>
      </c>
      <c r="AS94" s="3">
        <f>'MSG with Gains Details'!O94</f>
        <v>7</v>
      </c>
      <c r="AT94" s="3">
        <f>'MSG with Gains Details'!P94</f>
        <v>1107</v>
      </c>
      <c r="AU94" s="3">
        <f>'MSG with Gains Details'!Q94</f>
        <v>609</v>
      </c>
      <c r="AV94" s="3">
        <f>'MSG with Gains Details'!R94</f>
        <v>2</v>
      </c>
      <c r="AW94" s="3">
        <f>'MSG with Gains Details'!S94</f>
        <v>994</v>
      </c>
    </row>
    <row r="95" spans="2:49" x14ac:dyDescent="0.35">
      <c r="B95" s="53" t="s">
        <v>163</v>
      </c>
      <c r="C95" s="30">
        <f>'MSG with Gains Details'!C95</f>
        <v>2902</v>
      </c>
      <c r="D95" s="30">
        <f>'MSG with Gains Details'!D95</f>
        <v>7215</v>
      </c>
      <c r="E95" s="2">
        <f>'MSG with Gains Details'!E95</f>
        <v>0.40200000000000002</v>
      </c>
      <c r="F95" s="30">
        <f>'MSG with Gains Details'!L95</f>
        <v>2918</v>
      </c>
      <c r="G95" s="30">
        <f>'MSG with Gains Details'!M95</f>
        <v>6484</v>
      </c>
      <c r="H95" s="2">
        <f>'MSG with Gains Details'!N95</f>
        <v>0.45</v>
      </c>
      <c r="I95" s="2">
        <f t="shared" si="1"/>
        <v>0.11940298507462677</v>
      </c>
      <c r="K95" s="53" t="s">
        <v>163</v>
      </c>
      <c r="L95" s="2">
        <f>'MSG with Gains Details'!F95/'MSG with Gains Details'!$C95</f>
        <v>3.7904893177119229E-3</v>
      </c>
      <c r="M95" s="2">
        <f>'MSG with Gains Details'!G95/'MSG with Gains Details'!$C95</f>
        <v>0.50551343900758094</v>
      </c>
      <c r="N95" s="2">
        <f>'MSG with Gains Details'!H95/'MSG with Gains Details'!$C95</f>
        <v>0.1977946243969676</v>
      </c>
      <c r="O95" s="2">
        <f>'MSG with Gains Details'!I95/'MSG with Gains Details'!$C95</f>
        <v>1.3783597518952446E-3</v>
      </c>
      <c r="P95" s="2">
        <f>'MSG with Gains Details'!J95/'MSG with Gains Details'!$C95</f>
        <v>0.30840799448656098</v>
      </c>
      <c r="S95" s="53" t="s">
        <v>163</v>
      </c>
      <c r="T95" s="2">
        <f>'MSG with Gains Details'!O95/'MSG with Gains Details'!$L95</f>
        <v>2.3989033584647019E-3</v>
      </c>
      <c r="U95" s="2">
        <f>'MSG with Gains Details'!P95/'MSG with Gains Details'!$L95</f>
        <v>0.40952707333790267</v>
      </c>
      <c r="V95" s="2">
        <f>'MSG with Gains Details'!Q95/'MSG with Gains Details'!$L95</f>
        <v>0.26079506511309114</v>
      </c>
      <c r="W95" s="2">
        <f>'MSG with Gains Details'!R95/'MSG with Gains Details'!$L95</f>
        <v>6.8540095956134343E-4</v>
      </c>
      <c r="X95" s="2">
        <f>'MSG with Gains Details'!S95/'MSG with Gains Details'!$L95</f>
        <v>0.34441398217957503</v>
      </c>
      <c r="AA95" s="53" t="s">
        <v>163</v>
      </c>
      <c r="AB95" s="30">
        <f>'MSG with Gains Details'!D95</f>
        <v>7215</v>
      </c>
      <c r="AC95" s="30">
        <f>'MSG with Gains Details'!B95</f>
        <v>19315</v>
      </c>
      <c r="AD95" s="2">
        <f>'MSG with Gains Details'!D95/'MSG with Gains Details'!B95</f>
        <v>0.37354387781516957</v>
      </c>
      <c r="AE95" s="30">
        <f>'MSG with Gains Details'!M95</f>
        <v>6484</v>
      </c>
      <c r="AF95" s="30">
        <f>'MSG with Gains Details'!K95</f>
        <v>16179</v>
      </c>
      <c r="AG95" s="2">
        <f>'MSG with Gains Details'!M95/'MSG with Gains Details'!K95</f>
        <v>0.40076642561344955</v>
      </c>
      <c r="AK95" s="53" t="s">
        <v>163</v>
      </c>
      <c r="AL95" s="3">
        <f>'MSG with Gains Details'!F95</f>
        <v>11</v>
      </c>
      <c r="AM95" s="3">
        <f>'MSG with Gains Details'!G95</f>
        <v>1467</v>
      </c>
      <c r="AN95" s="3">
        <f>'MSG with Gains Details'!H95</f>
        <v>574</v>
      </c>
      <c r="AO95" s="3">
        <f>'MSG with Gains Details'!I95</f>
        <v>4</v>
      </c>
      <c r="AP95" s="3">
        <f>'MSG with Gains Details'!J95</f>
        <v>895</v>
      </c>
      <c r="AR95" s="53" t="s">
        <v>163</v>
      </c>
      <c r="AS95" s="3">
        <f>'MSG with Gains Details'!O95</f>
        <v>7</v>
      </c>
      <c r="AT95" s="3">
        <f>'MSG with Gains Details'!P95</f>
        <v>1195</v>
      </c>
      <c r="AU95" s="3">
        <f>'MSG with Gains Details'!Q95</f>
        <v>761</v>
      </c>
      <c r="AV95" s="3">
        <f>'MSG with Gains Details'!R95</f>
        <v>2</v>
      </c>
      <c r="AW95" s="3">
        <f>'MSG with Gains Details'!S95</f>
        <v>1005</v>
      </c>
    </row>
    <row r="96" spans="2:49" x14ac:dyDescent="0.35">
      <c r="B96" s="18" t="s">
        <v>84</v>
      </c>
      <c r="C96" s="30">
        <f>'MSG with Gains Details'!C96</f>
        <v>47</v>
      </c>
      <c r="D96" s="30">
        <f>'MSG with Gains Details'!D96</f>
        <v>80</v>
      </c>
      <c r="E96" s="2">
        <f>'MSG with Gains Details'!E96</f>
        <v>0.58750000000000002</v>
      </c>
      <c r="F96" s="30">
        <f>'MSG with Gains Details'!L96</f>
        <v>38</v>
      </c>
      <c r="G96" s="30">
        <f>'MSG with Gains Details'!M96</f>
        <v>53</v>
      </c>
      <c r="H96" s="2">
        <f>'MSG with Gains Details'!N96</f>
        <v>0.71699999999999997</v>
      </c>
      <c r="I96" s="2">
        <f t="shared" si="1"/>
        <v>0.22042553191489356</v>
      </c>
      <c r="K96" s="18" t="s">
        <v>84</v>
      </c>
      <c r="L96" s="2">
        <f>'MSG with Gains Details'!F96/'MSG with Gains Details'!$C96</f>
        <v>0</v>
      </c>
      <c r="M96" s="2">
        <f>'MSG with Gains Details'!G96/'MSG with Gains Details'!$C96</f>
        <v>0.34042553191489361</v>
      </c>
      <c r="N96" s="2">
        <f>'MSG with Gains Details'!H96/'MSG with Gains Details'!$C96</f>
        <v>0.51063829787234039</v>
      </c>
      <c r="O96" s="2">
        <f>'MSG with Gains Details'!I96/'MSG with Gains Details'!$C96</f>
        <v>6.3829787234042548E-2</v>
      </c>
      <c r="P96" s="2">
        <f>'MSG with Gains Details'!J96/'MSG with Gains Details'!$C96</f>
        <v>0.10638297872340426</v>
      </c>
      <c r="S96" s="18" t="s">
        <v>84</v>
      </c>
      <c r="T96" s="2">
        <f>'MSG with Gains Details'!O96/'MSG with Gains Details'!$L96</f>
        <v>0</v>
      </c>
      <c r="U96" s="2">
        <f>'MSG with Gains Details'!P96/'MSG with Gains Details'!$L96</f>
        <v>0.36842105263157893</v>
      </c>
      <c r="V96" s="2">
        <f>'MSG with Gains Details'!Q96/'MSG with Gains Details'!$L96</f>
        <v>0.52631578947368418</v>
      </c>
      <c r="W96" s="2">
        <f>'MSG with Gains Details'!R96/'MSG with Gains Details'!$L96</f>
        <v>0</v>
      </c>
      <c r="X96" s="2">
        <f>'MSG with Gains Details'!S96/'MSG with Gains Details'!$L96</f>
        <v>0.10526315789473684</v>
      </c>
      <c r="AA96" s="18" t="s">
        <v>84</v>
      </c>
      <c r="AB96" s="30">
        <f>'MSG with Gains Details'!D96</f>
        <v>80</v>
      </c>
      <c r="AC96" s="30">
        <f>'MSG with Gains Details'!B96</f>
        <v>246</v>
      </c>
      <c r="AD96" s="2">
        <f>'MSG with Gains Details'!D96/'MSG with Gains Details'!B96</f>
        <v>0.32520325203252032</v>
      </c>
      <c r="AE96" s="30">
        <f>'MSG with Gains Details'!M96</f>
        <v>53</v>
      </c>
      <c r="AF96" s="30">
        <f>'MSG with Gains Details'!K96</f>
        <v>240</v>
      </c>
      <c r="AG96" s="2">
        <f>'MSG with Gains Details'!M96/'MSG with Gains Details'!K96</f>
        <v>0.22083333333333333</v>
      </c>
      <c r="AK96" s="18" t="s">
        <v>84</v>
      </c>
      <c r="AL96" s="3">
        <f>'MSG with Gains Details'!F96</f>
        <v>0</v>
      </c>
      <c r="AM96" s="3">
        <f>'MSG with Gains Details'!G96</f>
        <v>16</v>
      </c>
      <c r="AN96" s="3">
        <f>'MSG with Gains Details'!H96</f>
        <v>24</v>
      </c>
      <c r="AO96" s="3">
        <f>'MSG with Gains Details'!I96</f>
        <v>3</v>
      </c>
      <c r="AP96" s="3">
        <f>'MSG with Gains Details'!J96</f>
        <v>5</v>
      </c>
      <c r="AR96" s="18" t="s">
        <v>84</v>
      </c>
      <c r="AS96" s="3">
        <f>'MSG with Gains Details'!O96</f>
        <v>0</v>
      </c>
      <c r="AT96" s="3">
        <f>'MSG with Gains Details'!P96</f>
        <v>14</v>
      </c>
      <c r="AU96" s="3">
        <f>'MSG with Gains Details'!Q96</f>
        <v>20</v>
      </c>
      <c r="AV96" s="3">
        <f>'MSG with Gains Details'!R96</f>
        <v>0</v>
      </c>
      <c r="AW96" s="3">
        <f>'MSG with Gains Details'!S96</f>
        <v>4</v>
      </c>
    </row>
    <row r="97" spans="2:49" x14ac:dyDescent="0.35">
      <c r="B97" s="18" t="s">
        <v>85</v>
      </c>
      <c r="C97" s="30">
        <f>'MSG with Gains Details'!C97</f>
        <v>750</v>
      </c>
      <c r="D97" s="30">
        <f>'MSG with Gains Details'!D97</f>
        <v>2030</v>
      </c>
      <c r="E97" s="2">
        <f>'MSG with Gains Details'!E97</f>
        <v>0.37069999999999997</v>
      </c>
      <c r="F97" s="30">
        <f>'MSG with Gains Details'!L97</f>
        <v>792</v>
      </c>
      <c r="G97" s="30">
        <f>'MSG with Gains Details'!M97</f>
        <v>1460</v>
      </c>
      <c r="H97" s="2">
        <f>'MSG with Gains Details'!N97</f>
        <v>0.54249999999999998</v>
      </c>
      <c r="I97" s="2">
        <f t="shared" si="1"/>
        <v>0.46344753169678987</v>
      </c>
      <c r="K97" s="18" t="s">
        <v>85</v>
      </c>
      <c r="L97" s="2">
        <f>'MSG with Gains Details'!F97/'MSG with Gains Details'!$C97</f>
        <v>1.3333333333333333E-3</v>
      </c>
      <c r="M97" s="2">
        <f>'MSG with Gains Details'!G97/'MSG with Gains Details'!$C97</f>
        <v>0.70399999999999996</v>
      </c>
      <c r="N97" s="2">
        <f>'MSG with Gains Details'!H97/'MSG with Gains Details'!$C97</f>
        <v>0.17199999999999999</v>
      </c>
      <c r="O97" s="2">
        <f>'MSG with Gains Details'!I97/'MSG with Gains Details'!$C97</f>
        <v>1.7333333333333333E-2</v>
      </c>
      <c r="P97" s="2">
        <f>'MSG with Gains Details'!J97/'MSG with Gains Details'!$C97</f>
        <v>0.10666666666666667</v>
      </c>
      <c r="S97" s="18" t="s">
        <v>85</v>
      </c>
      <c r="T97" s="2">
        <f>'MSG with Gains Details'!O97/'MSG with Gains Details'!$L97</f>
        <v>3.787878787878788E-3</v>
      </c>
      <c r="U97" s="2">
        <f>'MSG with Gains Details'!P97/'MSG with Gains Details'!$L97</f>
        <v>0.78535353535353536</v>
      </c>
      <c r="V97" s="2">
        <f>'MSG with Gains Details'!Q97/'MSG with Gains Details'!$L97</f>
        <v>0.11742424242424243</v>
      </c>
      <c r="W97" s="2">
        <f>'MSG with Gains Details'!R97/'MSG with Gains Details'!$L97</f>
        <v>1.0101010101010102E-2</v>
      </c>
      <c r="X97" s="2">
        <f>'MSG with Gains Details'!S97/'MSG with Gains Details'!$L97</f>
        <v>8.8383838383838384E-2</v>
      </c>
      <c r="AA97" s="18" t="s">
        <v>85</v>
      </c>
      <c r="AB97" s="30">
        <f>'MSG with Gains Details'!D97</f>
        <v>2030</v>
      </c>
      <c r="AC97" s="30">
        <f>'MSG with Gains Details'!B97</f>
        <v>5827</v>
      </c>
      <c r="AD97" s="2">
        <f>'MSG with Gains Details'!D97/'MSG with Gains Details'!B97</f>
        <v>0.34837823923116529</v>
      </c>
      <c r="AE97" s="30">
        <f>'MSG with Gains Details'!M97</f>
        <v>1460</v>
      </c>
      <c r="AF97" s="30">
        <f>'MSG with Gains Details'!K97</f>
        <v>5608</v>
      </c>
      <c r="AG97" s="2">
        <f>'MSG with Gains Details'!M97/'MSG with Gains Details'!K97</f>
        <v>0.26034236804564909</v>
      </c>
      <c r="AK97" s="18" t="s">
        <v>85</v>
      </c>
      <c r="AL97" s="3">
        <f>'MSG with Gains Details'!F97</f>
        <v>1</v>
      </c>
      <c r="AM97" s="3">
        <f>'MSG with Gains Details'!G97</f>
        <v>528</v>
      </c>
      <c r="AN97" s="3">
        <f>'MSG with Gains Details'!H97</f>
        <v>129</v>
      </c>
      <c r="AO97" s="3">
        <f>'MSG with Gains Details'!I97</f>
        <v>13</v>
      </c>
      <c r="AP97" s="3">
        <f>'MSG with Gains Details'!J97</f>
        <v>80</v>
      </c>
      <c r="AR97" s="18" t="s">
        <v>85</v>
      </c>
      <c r="AS97" s="3">
        <f>'MSG with Gains Details'!O97</f>
        <v>3</v>
      </c>
      <c r="AT97" s="3">
        <f>'MSG with Gains Details'!P97</f>
        <v>622</v>
      </c>
      <c r="AU97" s="3">
        <f>'MSG with Gains Details'!Q97</f>
        <v>93</v>
      </c>
      <c r="AV97" s="3">
        <f>'MSG with Gains Details'!R97</f>
        <v>8</v>
      </c>
      <c r="AW97" s="3">
        <f>'MSG with Gains Details'!S97</f>
        <v>70</v>
      </c>
    </row>
    <row r="98" spans="2:49" x14ac:dyDescent="0.35">
      <c r="B98" s="53" t="s">
        <v>164</v>
      </c>
      <c r="C98" s="30">
        <f>'MSG with Gains Details'!C98</f>
        <v>797</v>
      </c>
      <c r="D98" s="30">
        <f>'MSG with Gains Details'!D98</f>
        <v>2110</v>
      </c>
      <c r="E98" s="2">
        <f>'MSG with Gains Details'!E98</f>
        <v>0.378</v>
      </c>
      <c r="F98" s="30">
        <f>'MSG with Gains Details'!L98</f>
        <v>830</v>
      </c>
      <c r="G98" s="30">
        <f>'MSG with Gains Details'!M98</f>
        <v>1513</v>
      </c>
      <c r="H98" s="2">
        <f>'MSG with Gains Details'!N98</f>
        <v>0.54859999999999998</v>
      </c>
      <c r="I98" s="2">
        <f t="shared" si="1"/>
        <v>0.45132275132275135</v>
      </c>
      <c r="K98" s="53" t="s">
        <v>164</v>
      </c>
      <c r="L98" s="2">
        <f>'MSG with Gains Details'!F98/'MSG with Gains Details'!$C98</f>
        <v>1.2547051442910915E-3</v>
      </c>
      <c r="M98" s="2">
        <f>'MSG with Gains Details'!G98/'MSG with Gains Details'!$C98</f>
        <v>0.68255959849435388</v>
      </c>
      <c r="N98" s="2">
        <f>'MSG with Gains Details'!H98/'MSG with Gains Details'!$C98</f>
        <v>0.191969887076537</v>
      </c>
      <c r="O98" s="2">
        <f>'MSG with Gains Details'!I98/'MSG with Gains Details'!$C98</f>
        <v>2.0075282308657464E-2</v>
      </c>
      <c r="P98" s="2">
        <f>'MSG with Gains Details'!J98/'MSG with Gains Details'!$C98</f>
        <v>0.10664993726474278</v>
      </c>
      <c r="S98" s="53" t="s">
        <v>164</v>
      </c>
      <c r="T98" s="2">
        <f>'MSG with Gains Details'!O98/'MSG with Gains Details'!$L98</f>
        <v>3.6144578313253013E-3</v>
      </c>
      <c r="U98" s="2">
        <f>'MSG with Gains Details'!P98/'MSG with Gains Details'!$L98</f>
        <v>0.76626506024096386</v>
      </c>
      <c r="V98" s="2">
        <f>'MSG with Gains Details'!Q98/'MSG with Gains Details'!$L98</f>
        <v>0.13614457831325302</v>
      </c>
      <c r="W98" s="2">
        <f>'MSG with Gains Details'!R98/'MSG with Gains Details'!$L98</f>
        <v>9.6385542168674707E-3</v>
      </c>
      <c r="X98" s="2">
        <f>'MSG with Gains Details'!S98/'MSG with Gains Details'!$L98</f>
        <v>8.91566265060241E-2</v>
      </c>
      <c r="AA98" s="53" t="s">
        <v>164</v>
      </c>
      <c r="AB98" s="30">
        <f>'MSG with Gains Details'!D98</f>
        <v>2110</v>
      </c>
      <c r="AC98" s="30">
        <f>'MSG with Gains Details'!B98</f>
        <v>6073</v>
      </c>
      <c r="AD98" s="2">
        <f>'MSG with Gains Details'!D98/'MSG with Gains Details'!B98</f>
        <v>0.34743948625061749</v>
      </c>
      <c r="AE98" s="30">
        <f>'MSG with Gains Details'!M98</f>
        <v>1513</v>
      </c>
      <c r="AF98" s="30">
        <f>'MSG with Gains Details'!K98</f>
        <v>5848</v>
      </c>
      <c r="AG98" s="2">
        <f>'MSG with Gains Details'!M98/'MSG with Gains Details'!K98</f>
        <v>0.25872093023255816</v>
      </c>
      <c r="AK98" s="53" t="s">
        <v>164</v>
      </c>
      <c r="AL98" s="3">
        <f>'MSG with Gains Details'!F98</f>
        <v>1</v>
      </c>
      <c r="AM98" s="3">
        <f>'MSG with Gains Details'!G98</f>
        <v>544</v>
      </c>
      <c r="AN98" s="3">
        <f>'MSG with Gains Details'!H98</f>
        <v>153</v>
      </c>
      <c r="AO98" s="3">
        <f>'MSG with Gains Details'!I98</f>
        <v>16</v>
      </c>
      <c r="AP98" s="3">
        <f>'MSG with Gains Details'!J98</f>
        <v>85</v>
      </c>
      <c r="AR98" s="53" t="s">
        <v>164</v>
      </c>
      <c r="AS98" s="3">
        <f>'MSG with Gains Details'!O98</f>
        <v>3</v>
      </c>
      <c r="AT98" s="3">
        <f>'MSG with Gains Details'!P98</f>
        <v>636</v>
      </c>
      <c r="AU98" s="3">
        <f>'MSG with Gains Details'!Q98</f>
        <v>113</v>
      </c>
      <c r="AV98" s="3">
        <f>'MSG with Gains Details'!R98</f>
        <v>8</v>
      </c>
      <c r="AW98" s="3">
        <f>'MSG with Gains Details'!S98</f>
        <v>74</v>
      </c>
    </row>
    <row r="99" spans="2:49" x14ac:dyDescent="0.35">
      <c r="B99" s="18" t="s">
        <v>86</v>
      </c>
      <c r="C99" s="30">
        <f>'MSG with Gains Details'!C99</f>
        <v>59</v>
      </c>
      <c r="D99" s="30">
        <f>'MSG with Gains Details'!D99</f>
        <v>144</v>
      </c>
      <c r="E99" s="2">
        <f>'MSG with Gains Details'!E99</f>
        <v>0.40970000000000001</v>
      </c>
      <c r="F99" s="30">
        <f>'MSG with Gains Details'!L99</f>
        <v>75</v>
      </c>
      <c r="G99" s="30">
        <f>'MSG with Gains Details'!M99</f>
        <v>640</v>
      </c>
      <c r="H99" s="2">
        <f>'MSG with Gains Details'!N99</f>
        <v>0.1172</v>
      </c>
      <c r="I99" s="2">
        <f t="shared" si="1"/>
        <v>-0.71393702709299489</v>
      </c>
      <c r="K99" s="18" t="s">
        <v>86</v>
      </c>
      <c r="L99" s="2">
        <f>'MSG with Gains Details'!F99/'MSG with Gains Details'!$C99</f>
        <v>0</v>
      </c>
      <c r="M99" s="2">
        <f>'MSG with Gains Details'!G99/'MSG with Gains Details'!$C99</f>
        <v>0</v>
      </c>
      <c r="N99" s="2">
        <f>'MSG with Gains Details'!H99/'MSG with Gains Details'!$C99</f>
        <v>0.94915254237288138</v>
      </c>
      <c r="O99" s="2">
        <f>'MSG with Gains Details'!I99/'MSG with Gains Details'!$C99</f>
        <v>8.4745762711864403E-2</v>
      </c>
      <c r="P99" s="2">
        <f>'MSG with Gains Details'!J99/'MSG with Gains Details'!$C99</f>
        <v>1.6949152542372881E-2</v>
      </c>
      <c r="S99" s="18" t="s">
        <v>86</v>
      </c>
      <c r="T99" s="2">
        <f>'MSG with Gains Details'!O99/'MSG with Gains Details'!$L99</f>
        <v>9.3333333333333338E-2</v>
      </c>
      <c r="U99" s="2">
        <f>'MSG with Gains Details'!P99/'MSG with Gains Details'!$L99</f>
        <v>0.17333333333333334</v>
      </c>
      <c r="V99" s="2">
        <f>'MSG with Gains Details'!Q99/'MSG with Gains Details'!$L99</f>
        <v>0.53333333333333333</v>
      </c>
      <c r="W99" s="2">
        <f>'MSG with Gains Details'!R99/'MSG with Gains Details'!$L99</f>
        <v>0.12</v>
      </c>
      <c r="X99" s="2">
        <f>'MSG with Gains Details'!S99/'MSG with Gains Details'!$L99</f>
        <v>0.17333333333333334</v>
      </c>
      <c r="AA99" s="18" t="s">
        <v>86</v>
      </c>
      <c r="AB99" s="30">
        <f>'MSG with Gains Details'!D99</f>
        <v>144</v>
      </c>
      <c r="AC99" s="30">
        <f>'MSG with Gains Details'!B99</f>
        <v>1033</v>
      </c>
      <c r="AD99" s="2">
        <f>'MSG with Gains Details'!D99/'MSG with Gains Details'!B99</f>
        <v>0.1393998063891578</v>
      </c>
      <c r="AE99" s="30">
        <f>'MSG with Gains Details'!M99</f>
        <v>640</v>
      </c>
      <c r="AF99" s="30">
        <f>'MSG with Gains Details'!K99</f>
        <v>874</v>
      </c>
      <c r="AG99" s="2">
        <f>'MSG with Gains Details'!M99/'MSG with Gains Details'!K99</f>
        <v>0.73226544622425627</v>
      </c>
      <c r="AK99" s="18" t="s">
        <v>86</v>
      </c>
      <c r="AL99" s="3">
        <f>'MSG with Gains Details'!F99</f>
        <v>0</v>
      </c>
      <c r="AM99" s="3">
        <f>'MSG with Gains Details'!G99</f>
        <v>0</v>
      </c>
      <c r="AN99" s="3">
        <f>'MSG with Gains Details'!H99</f>
        <v>56</v>
      </c>
      <c r="AO99" s="3">
        <f>'MSG with Gains Details'!I99</f>
        <v>5</v>
      </c>
      <c r="AP99" s="3">
        <f>'MSG with Gains Details'!J99</f>
        <v>1</v>
      </c>
      <c r="AR99" s="18" t="s">
        <v>86</v>
      </c>
      <c r="AS99" s="3">
        <f>'MSG with Gains Details'!O99</f>
        <v>7</v>
      </c>
      <c r="AT99" s="3">
        <f>'MSG with Gains Details'!P99</f>
        <v>13</v>
      </c>
      <c r="AU99" s="3">
        <f>'MSG with Gains Details'!Q99</f>
        <v>40</v>
      </c>
      <c r="AV99" s="3">
        <f>'MSG with Gains Details'!R99</f>
        <v>9</v>
      </c>
      <c r="AW99" s="3">
        <f>'MSG with Gains Details'!S99</f>
        <v>13</v>
      </c>
    </row>
    <row r="100" spans="2:49" x14ac:dyDescent="0.35">
      <c r="B100" s="18" t="s">
        <v>87</v>
      </c>
      <c r="C100" s="30">
        <f>'MSG with Gains Details'!C100</f>
        <v>912</v>
      </c>
      <c r="D100" s="30">
        <f>'MSG with Gains Details'!D100</f>
        <v>1200</v>
      </c>
      <c r="E100" s="2">
        <f>'MSG with Gains Details'!E100</f>
        <v>0.76300000000000001</v>
      </c>
      <c r="F100" s="30">
        <f>'MSG with Gains Details'!L100</f>
        <v>761</v>
      </c>
      <c r="G100" s="30">
        <f>'MSG with Gains Details'!M100</f>
        <v>1449</v>
      </c>
      <c r="H100" s="2">
        <f>'MSG with Gains Details'!N100</f>
        <v>0.5252</v>
      </c>
      <c r="I100" s="2">
        <f t="shared" si="1"/>
        <v>-0.3116644823066842</v>
      </c>
      <c r="K100" s="18" t="s">
        <v>87</v>
      </c>
      <c r="L100" s="2">
        <f>'MSG with Gains Details'!F100/'MSG with Gains Details'!$C100</f>
        <v>0.10087719298245613</v>
      </c>
      <c r="M100" s="2">
        <f>'MSG with Gains Details'!G100/'MSG with Gains Details'!$C100</f>
        <v>0</v>
      </c>
      <c r="N100" s="2">
        <f>'MSG with Gains Details'!H100/'MSG with Gains Details'!$C100</f>
        <v>0.98464912280701755</v>
      </c>
      <c r="O100" s="2">
        <f>'MSG with Gains Details'!I100/'MSG with Gains Details'!$C100</f>
        <v>0</v>
      </c>
      <c r="P100" s="2">
        <f>'MSG with Gains Details'!J100/'MSG with Gains Details'!$C100</f>
        <v>0</v>
      </c>
      <c r="S100" s="18" t="s">
        <v>87</v>
      </c>
      <c r="T100" s="2">
        <f>'MSG with Gains Details'!O100/'MSG with Gains Details'!$L100</f>
        <v>0</v>
      </c>
      <c r="U100" s="2">
        <f>'MSG with Gains Details'!P100/'MSG with Gains Details'!$L100</f>
        <v>0</v>
      </c>
      <c r="V100" s="2">
        <f>'MSG with Gains Details'!Q100/'MSG with Gains Details'!$L100</f>
        <v>1</v>
      </c>
      <c r="W100" s="2">
        <f>'MSG with Gains Details'!R100/'MSG with Gains Details'!$L100</f>
        <v>0</v>
      </c>
      <c r="X100" s="2">
        <f>'MSG with Gains Details'!S100/'MSG with Gains Details'!$L100</f>
        <v>0</v>
      </c>
      <c r="AA100" s="18" t="s">
        <v>87</v>
      </c>
      <c r="AB100" s="30">
        <f>'MSG with Gains Details'!D100</f>
        <v>1200</v>
      </c>
      <c r="AC100" s="30">
        <f>'MSG with Gains Details'!B100</f>
        <v>12092</v>
      </c>
      <c r="AD100" s="2">
        <f>'MSG with Gains Details'!D100/'MSG with Gains Details'!B100</f>
        <v>9.9239166391002318E-2</v>
      </c>
      <c r="AE100" s="30">
        <f>'MSG with Gains Details'!M100</f>
        <v>1449</v>
      </c>
      <c r="AF100" s="30">
        <f>'MSG with Gains Details'!K100</f>
        <v>10047</v>
      </c>
      <c r="AG100" s="2">
        <f>'MSG with Gains Details'!M100/'MSG with Gains Details'!K100</f>
        <v>0.14422215586742312</v>
      </c>
      <c r="AK100" s="18" t="s">
        <v>87</v>
      </c>
      <c r="AL100" s="3">
        <f>'MSG with Gains Details'!F100</f>
        <v>92</v>
      </c>
      <c r="AM100" s="3">
        <f>'MSG with Gains Details'!G100</f>
        <v>0</v>
      </c>
      <c r="AN100" s="3">
        <f>'MSG with Gains Details'!H100</f>
        <v>898</v>
      </c>
      <c r="AO100" s="3">
        <f>'MSG with Gains Details'!I100</f>
        <v>0</v>
      </c>
      <c r="AP100" s="3">
        <f>'MSG with Gains Details'!J100</f>
        <v>0</v>
      </c>
      <c r="AR100" s="18" t="s">
        <v>87</v>
      </c>
      <c r="AS100" s="3">
        <f>'MSG with Gains Details'!O100</f>
        <v>0</v>
      </c>
      <c r="AT100" s="3">
        <f>'MSG with Gains Details'!P100</f>
        <v>0</v>
      </c>
      <c r="AU100" s="3">
        <f>'MSG with Gains Details'!Q100</f>
        <v>761</v>
      </c>
      <c r="AV100" s="3">
        <f>'MSG with Gains Details'!R100</f>
        <v>0</v>
      </c>
      <c r="AW100" s="3">
        <f>'MSG with Gains Details'!S100</f>
        <v>0</v>
      </c>
    </row>
    <row r="101" spans="2:49" x14ac:dyDescent="0.35">
      <c r="B101" s="53" t="s">
        <v>165</v>
      </c>
      <c r="C101" s="30">
        <f>'MSG with Gains Details'!C101</f>
        <v>971</v>
      </c>
      <c r="D101" s="30">
        <f>'MSG with Gains Details'!D101</f>
        <v>1344</v>
      </c>
      <c r="E101" s="2">
        <f>'MSG with Gains Details'!E101</f>
        <v>0.72199999999999998</v>
      </c>
      <c r="F101" s="30">
        <f>'MSG with Gains Details'!L101</f>
        <v>836</v>
      </c>
      <c r="G101" s="30">
        <f>'MSG with Gains Details'!M101</f>
        <v>2090</v>
      </c>
      <c r="H101" s="2">
        <f>'MSG with Gains Details'!N101</f>
        <v>0.4</v>
      </c>
      <c r="I101" s="2">
        <f t="shared" si="1"/>
        <v>-0.445983379501385</v>
      </c>
      <c r="K101" s="53" t="s">
        <v>165</v>
      </c>
      <c r="L101" s="2">
        <f>'MSG with Gains Details'!F101/'MSG with Gains Details'!$C101</f>
        <v>9.4747682801235841E-2</v>
      </c>
      <c r="M101" s="2">
        <f>'MSG with Gains Details'!G101/'MSG with Gains Details'!$C101</f>
        <v>0</v>
      </c>
      <c r="N101" s="2">
        <f>'MSG with Gains Details'!H101/'MSG with Gains Details'!$C101</f>
        <v>0.98249227600411948</v>
      </c>
      <c r="O101" s="2">
        <f>'MSG with Gains Details'!I101/'MSG with Gains Details'!$C101</f>
        <v>5.1493305870236872E-3</v>
      </c>
      <c r="P101" s="2">
        <f>'MSG with Gains Details'!J101/'MSG with Gains Details'!$C101</f>
        <v>1.0298661174047373E-3</v>
      </c>
      <c r="S101" s="53" t="s">
        <v>165</v>
      </c>
      <c r="T101" s="2">
        <f>'MSG with Gains Details'!O101/'MSG with Gains Details'!$L101</f>
        <v>8.3732057416267946E-3</v>
      </c>
      <c r="U101" s="2">
        <f>'MSG with Gains Details'!P101/'MSG with Gains Details'!$L101</f>
        <v>1.555023923444976E-2</v>
      </c>
      <c r="V101" s="2">
        <f>'MSG with Gains Details'!Q101/'MSG with Gains Details'!$L101</f>
        <v>0.95813397129186606</v>
      </c>
      <c r="W101" s="2">
        <f>'MSG with Gains Details'!R101/'MSG with Gains Details'!$L101</f>
        <v>1.076555023923445E-2</v>
      </c>
      <c r="X101" s="2">
        <f>'MSG with Gains Details'!S101/'MSG with Gains Details'!$L101</f>
        <v>1.555023923444976E-2</v>
      </c>
      <c r="AA101" s="53" t="s">
        <v>165</v>
      </c>
      <c r="AB101" s="30">
        <f>'MSG with Gains Details'!D101</f>
        <v>1344</v>
      </c>
      <c r="AC101" s="30">
        <f>'MSG with Gains Details'!B101</f>
        <v>13125</v>
      </c>
      <c r="AD101" s="2">
        <f>'MSG with Gains Details'!D101/'MSG with Gains Details'!B101</f>
        <v>0.1024</v>
      </c>
      <c r="AE101" s="30">
        <f>'MSG with Gains Details'!M101</f>
        <v>2090</v>
      </c>
      <c r="AF101" s="30">
        <f>'MSG with Gains Details'!K101</f>
        <v>10922</v>
      </c>
      <c r="AG101" s="2">
        <f>'MSG with Gains Details'!M101/'MSG with Gains Details'!K101</f>
        <v>0.19135689434169567</v>
      </c>
      <c r="AK101" s="53" t="s">
        <v>165</v>
      </c>
      <c r="AL101" s="3">
        <f>'MSG with Gains Details'!F101</f>
        <v>92</v>
      </c>
      <c r="AM101" s="3">
        <f>'MSG with Gains Details'!G101</f>
        <v>0</v>
      </c>
      <c r="AN101" s="3">
        <f>'MSG with Gains Details'!H101</f>
        <v>954</v>
      </c>
      <c r="AO101" s="3">
        <f>'MSG with Gains Details'!I101</f>
        <v>5</v>
      </c>
      <c r="AP101" s="3">
        <f>'MSG with Gains Details'!J101</f>
        <v>1</v>
      </c>
      <c r="AR101" s="53" t="s">
        <v>165</v>
      </c>
      <c r="AS101" s="3">
        <f>'MSG with Gains Details'!O101</f>
        <v>7</v>
      </c>
      <c r="AT101" s="3">
        <f>'MSG with Gains Details'!P101</f>
        <v>13</v>
      </c>
      <c r="AU101" s="3">
        <f>'MSG with Gains Details'!Q101</f>
        <v>801</v>
      </c>
      <c r="AV101" s="3">
        <f>'MSG with Gains Details'!R101</f>
        <v>9</v>
      </c>
      <c r="AW101" s="3">
        <f>'MSG with Gains Details'!S101</f>
        <v>13</v>
      </c>
    </row>
    <row r="102" spans="2:49" x14ac:dyDescent="0.35">
      <c r="B102" s="18" t="s">
        <v>195</v>
      </c>
      <c r="C102" s="30">
        <f>'MSG with Gains Details'!C102</f>
        <v>1198</v>
      </c>
      <c r="D102" s="30">
        <f>'MSG with Gains Details'!D102</f>
        <v>6835</v>
      </c>
      <c r="E102" s="2">
        <f>'MSG with Gains Details'!E102</f>
        <v>0.17530000000000001</v>
      </c>
      <c r="F102" s="30">
        <f>'MSG with Gains Details'!L102</f>
        <v>3696</v>
      </c>
      <c r="G102" s="30">
        <f>'MSG with Gains Details'!M102</f>
        <v>8904</v>
      </c>
      <c r="H102" s="2">
        <f>'MSG with Gains Details'!N102</f>
        <v>0.41510000000000002</v>
      </c>
      <c r="I102" s="2">
        <f t="shared" si="1"/>
        <v>1.3679406731317743</v>
      </c>
      <c r="K102" s="18" t="s">
        <v>195</v>
      </c>
      <c r="L102" s="2">
        <f>'MSG with Gains Details'!F102/'MSG with Gains Details'!$C102</f>
        <v>7.5125208681135229E-3</v>
      </c>
      <c r="M102" s="2">
        <f>'MSG with Gains Details'!G102/'MSG with Gains Details'!$C102</f>
        <v>0.54590984974958268</v>
      </c>
      <c r="N102" s="2">
        <f>'MSG with Gains Details'!H102/'MSG with Gains Details'!$C102</f>
        <v>0.39482470784641066</v>
      </c>
      <c r="O102" s="2">
        <f>'MSG with Gains Details'!I102/'MSG with Gains Details'!$C102</f>
        <v>1.6694490818030051E-3</v>
      </c>
      <c r="P102" s="2">
        <f>'MSG with Gains Details'!J102/'MSG with Gains Details'!$C102</f>
        <v>6.5108514190317199E-2</v>
      </c>
      <c r="S102" s="18" t="s">
        <v>195</v>
      </c>
      <c r="T102" s="2">
        <f>'MSG with Gains Details'!O102/'MSG with Gains Details'!$L102</f>
        <v>1.6504329004329004E-2</v>
      </c>
      <c r="U102" s="2">
        <f>'MSG with Gains Details'!P102/'MSG with Gains Details'!$L102</f>
        <v>0.6742424242424242</v>
      </c>
      <c r="V102" s="2">
        <f>'MSG with Gains Details'!Q102/'MSG with Gains Details'!$L102</f>
        <v>0.27895021645021645</v>
      </c>
      <c r="W102" s="2">
        <f>'MSG with Gains Details'!R102/'MSG with Gains Details'!$L102</f>
        <v>7.305194805194805E-3</v>
      </c>
      <c r="X102" s="2">
        <f>'MSG with Gains Details'!S102/'MSG with Gains Details'!$L102</f>
        <v>3.4632034632034632E-2</v>
      </c>
      <c r="AA102" s="18" t="s">
        <v>195</v>
      </c>
      <c r="AB102" s="30">
        <f>'MSG with Gains Details'!D102</f>
        <v>6835</v>
      </c>
      <c r="AC102" s="30">
        <f>'MSG with Gains Details'!B102</f>
        <v>22161</v>
      </c>
      <c r="AD102" s="2">
        <f>'MSG with Gains Details'!D102/'MSG with Gains Details'!B102</f>
        <v>0.3084247100762601</v>
      </c>
      <c r="AE102" s="30">
        <f>'MSG with Gains Details'!M102</f>
        <v>8904</v>
      </c>
      <c r="AF102" s="30">
        <f>'MSG with Gains Details'!K102</f>
        <v>22026</v>
      </c>
      <c r="AG102" s="2">
        <f>'MSG with Gains Details'!M102/'MSG with Gains Details'!K102</f>
        <v>0.4042495232906565</v>
      </c>
      <c r="AK102" s="18" t="s">
        <v>195</v>
      </c>
      <c r="AL102" s="3">
        <f>'MSG with Gains Details'!F102</f>
        <v>9</v>
      </c>
      <c r="AM102" s="3">
        <f>'MSG with Gains Details'!G102</f>
        <v>654</v>
      </c>
      <c r="AN102" s="3">
        <f>'MSG with Gains Details'!H102</f>
        <v>473</v>
      </c>
      <c r="AO102" s="3">
        <f>'MSG with Gains Details'!I102</f>
        <v>2</v>
      </c>
      <c r="AP102" s="3">
        <f>'MSG with Gains Details'!J102</f>
        <v>78</v>
      </c>
      <c r="AR102" s="18" t="s">
        <v>195</v>
      </c>
      <c r="AS102" s="3">
        <f>'MSG with Gains Details'!O102</f>
        <v>61</v>
      </c>
      <c r="AT102" s="3">
        <f>'MSG with Gains Details'!P102</f>
        <v>2492</v>
      </c>
      <c r="AU102" s="3">
        <f>'MSG with Gains Details'!Q102</f>
        <v>1031</v>
      </c>
      <c r="AV102" s="3">
        <f>'MSG with Gains Details'!R102</f>
        <v>27</v>
      </c>
      <c r="AW102" s="3">
        <f>'MSG with Gains Details'!S102</f>
        <v>128</v>
      </c>
    </row>
    <row r="103" spans="2:49" x14ac:dyDescent="0.35">
      <c r="B103" s="18" t="s">
        <v>196</v>
      </c>
      <c r="C103" s="30">
        <f>'MSG with Gains Details'!C103</f>
        <v>3041</v>
      </c>
      <c r="D103" s="30">
        <f>'MSG with Gains Details'!D103</f>
        <v>6060</v>
      </c>
      <c r="E103" s="2">
        <f>'MSG with Gains Details'!E103</f>
        <v>0.502</v>
      </c>
      <c r="F103" s="30">
        <f>'MSG with Gains Details'!L103</f>
        <v>2310</v>
      </c>
      <c r="G103" s="30">
        <f>'MSG with Gains Details'!M103</f>
        <v>4070</v>
      </c>
      <c r="H103" s="2">
        <f>'MSG with Gains Details'!N103</f>
        <v>0.56759999999999999</v>
      </c>
      <c r="I103" s="2">
        <f t="shared" si="1"/>
        <v>0.13067729083665336</v>
      </c>
      <c r="K103" s="18" t="s">
        <v>196</v>
      </c>
      <c r="L103" s="2">
        <f>'MSG with Gains Details'!F103/'MSG with Gains Details'!$C103</f>
        <v>0</v>
      </c>
      <c r="M103" s="2">
        <f>'MSG with Gains Details'!G103/'MSG with Gains Details'!$C103</f>
        <v>0.20190726734626768</v>
      </c>
      <c r="N103" s="2">
        <f>'MSG with Gains Details'!H103/'MSG with Gains Details'!$C103</f>
        <v>0.6889181190397895</v>
      </c>
      <c r="O103" s="2">
        <f>'MSG with Gains Details'!I103/'MSG with Gains Details'!$C103</f>
        <v>2.6307135810588623E-2</v>
      </c>
      <c r="P103" s="2">
        <f>'MSG with Gains Details'!J103/'MSG with Gains Details'!$C103</f>
        <v>0.10391318645182505</v>
      </c>
      <c r="S103" s="18" t="s">
        <v>196</v>
      </c>
      <c r="T103" s="2">
        <f>'MSG with Gains Details'!O103/'MSG with Gains Details'!$L103</f>
        <v>0</v>
      </c>
      <c r="U103" s="2">
        <f>'MSG with Gains Details'!P103/'MSG with Gains Details'!$L103</f>
        <v>0.36883116883116884</v>
      </c>
      <c r="V103" s="2">
        <f>'MSG with Gains Details'!Q103/'MSG with Gains Details'!$L103</f>
        <v>0.5783549783549784</v>
      </c>
      <c r="W103" s="2">
        <f>'MSG with Gains Details'!R103/'MSG with Gains Details'!$L103</f>
        <v>7.7922077922077922E-3</v>
      </c>
      <c r="X103" s="2">
        <f>'MSG with Gains Details'!S103/'MSG with Gains Details'!$L103</f>
        <v>6.7532467532467527E-2</v>
      </c>
      <c r="AA103" s="18" t="s">
        <v>196</v>
      </c>
      <c r="AB103" s="30">
        <f>'MSG with Gains Details'!D103</f>
        <v>6060</v>
      </c>
      <c r="AC103" s="30">
        <f>'MSG with Gains Details'!B103</f>
        <v>8732</v>
      </c>
      <c r="AD103" s="2">
        <f>'MSG with Gains Details'!D103/'MSG with Gains Details'!B103</f>
        <v>0.6939990838295923</v>
      </c>
      <c r="AE103" s="30">
        <f>'MSG with Gains Details'!M103</f>
        <v>4070</v>
      </c>
      <c r="AF103" s="30">
        <f>'MSG with Gains Details'!K103</f>
        <v>7016</v>
      </c>
      <c r="AG103" s="2">
        <f>'MSG with Gains Details'!M103/'MSG with Gains Details'!K103</f>
        <v>0.58010262257696699</v>
      </c>
      <c r="AK103" s="18" t="s">
        <v>196</v>
      </c>
      <c r="AL103" s="3">
        <f>'MSG with Gains Details'!F103</f>
        <v>0</v>
      </c>
      <c r="AM103" s="3">
        <f>'MSG with Gains Details'!G103</f>
        <v>614</v>
      </c>
      <c r="AN103" s="3">
        <f>'MSG with Gains Details'!H103</f>
        <v>2095</v>
      </c>
      <c r="AO103" s="3">
        <f>'MSG with Gains Details'!I103</f>
        <v>80</v>
      </c>
      <c r="AP103" s="3">
        <f>'MSG with Gains Details'!J103</f>
        <v>316</v>
      </c>
      <c r="AR103" s="18" t="s">
        <v>196</v>
      </c>
      <c r="AS103" s="3">
        <f>'MSG with Gains Details'!O103</f>
        <v>0</v>
      </c>
      <c r="AT103" s="3">
        <f>'MSG with Gains Details'!P103</f>
        <v>852</v>
      </c>
      <c r="AU103" s="3">
        <f>'MSG with Gains Details'!Q103</f>
        <v>1336</v>
      </c>
      <c r="AV103" s="3">
        <f>'MSG with Gains Details'!R103</f>
        <v>18</v>
      </c>
      <c r="AW103" s="3">
        <f>'MSG with Gains Details'!S103</f>
        <v>156</v>
      </c>
    </row>
    <row r="104" spans="2:49" ht="15" thickBot="1" x14ac:dyDescent="0.4">
      <c r="B104" s="20" t="s">
        <v>197</v>
      </c>
      <c r="C104" s="30">
        <f>'MSG with Gains Details'!C104</f>
        <v>70</v>
      </c>
      <c r="D104" s="30">
        <f>'MSG with Gains Details'!D104</f>
        <v>225</v>
      </c>
      <c r="E104" s="2">
        <f>'MSG with Gains Details'!E104</f>
        <v>0.311</v>
      </c>
      <c r="F104" s="30">
        <f>'MSG with Gains Details'!L104</f>
        <v>63</v>
      </c>
      <c r="G104" s="30">
        <f>'MSG with Gains Details'!M104</f>
        <v>210</v>
      </c>
      <c r="H104" s="2">
        <f>'MSG with Gains Details'!N104</f>
        <v>0.3</v>
      </c>
      <c r="I104" s="2">
        <f t="shared" si="1"/>
        <v>-3.5369774919614128E-2</v>
      </c>
      <c r="K104" s="20" t="s">
        <v>197</v>
      </c>
      <c r="L104" s="2">
        <f>'MSG with Gains Details'!F104/'MSG with Gains Details'!$C104</f>
        <v>2.8571428571428571E-2</v>
      </c>
      <c r="M104" s="2">
        <f>'MSG with Gains Details'!G104/'MSG with Gains Details'!$C104</f>
        <v>1.4285714285714285E-2</v>
      </c>
      <c r="N104" s="2">
        <f>'MSG with Gains Details'!H104/'MSG with Gains Details'!$C104</f>
        <v>0.81428571428571428</v>
      </c>
      <c r="O104" s="2">
        <f>'MSG with Gains Details'!I104/'MSG with Gains Details'!$C104</f>
        <v>1.4285714285714285E-2</v>
      </c>
      <c r="P104" s="2">
        <f>'MSG with Gains Details'!J104/'MSG with Gains Details'!$C104</f>
        <v>0.18571428571428572</v>
      </c>
      <c r="S104" s="20" t="s">
        <v>197</v>
      </c>
      <c r="T104" s="2">
        <f>'MSG with Gains Details'!O104/'MSG with Gains Details'!$L104</f>
        <v>0</v>
      </c>
      <c r="U104" s="2">
        <f>'MSG with Gains Details'!P104/'MSG with Gains Details'!$L104</f>
        <v>0</v>
      </c>
      <c r="V104" s="2">
        <f>'MSG with Gains Details'!Q104/'MSG with Gains Details'!$L104</f>
        <v>0.92063492063492058</v>
      </c>
      <c r="W104" s="2">
        <f>'MSG with Gains Details'!R104/'MSG with Gains Details'!$L104</f>
        <v>7.9365079365079361E-2</v>
      </c>
      <c r="X104" s="2">
        <f>'MSG with Gains Details'!S104/'MSG with Gains Details'!$L104</f>
        <v>4.7619047619047616E-2</v>
      </c>
      <c r="AA104" s="20" t="s">
        <v>197</v>
      </c>
      <c r="AB104" s="30">
        <f>'MSG with Gains Details'!D104</f>
        <v>225</v>
      </c>
      <c r="AC104" s="30">
        <f>'MSG with Gains Details'!B104</f>
        <v>2823</v>
      </c>
      <c r="AD104" s="2">
        <f>'MSG with Gains Details'!D104/'MSG with Gains Details'!B104</f>
        <v>7.970244420828905E-2</v>
      </c>
      <c r="AE104" s="30">
        <f>'MSG with Gains Details'!M104</f>
        <v>210</v>
      </c>
      <c r="AF104" s="30">
        <f>'MSG with Gains Details'!K104</f>
        <v>2800</v>
      </c>
      <c r="AG104" s="2">
        <f>'MSG with Gains Details'!M104/'MSG with Gains Details'!K104</f>
        <v>7.4999999999999997E-2</v>
      </c>
      <c r="AK104" s="20" t="s">
        <v>197</v>
      </c>
      <c r="AL104" s="3">
        <f>'MSG with Gains Details'!F104</f>
        <v>2</v>
      </c>
      <c r="AM104" s="3">
        <f>'MSG with Gains Details'!G104</f>
        <v>1</v>
      </c>
      <c r="AN104" s="3">
        <f>'MSG with Gains Details'!H104</f>
        <v>57</v>
      </c>
      <c r="AO104" s="3">
        <f>'MSG with Gains Details'!I104</f>
        <v>1</v>
      </c>
      <c r="AP104" s="3">
        <f>'MSG with Gains Details'!J104</f>
        <v>13</v>
      </c>
      <c r="AR104" s="20" t="s">
        <v>197</v>
      </c>
      <c r="AS104" s="3">
        <f>'MSG with Gains Details'!O104</f>
        <v>0</v>
      </c>
      <c r="AT104" s="3">
        <f>'MSG with Gains Details'!P104</f>
        <v>0</v>
      </c>
      <c r="AU104" s="3">
        <f>'MSG with Gains Details'!Q104</f>
        <v>58</v>
      </c>
      <c r="AV104" s="3">
        <f>'MSG with Gains Details'!R104</f>
        <v>5</v>
      </c>
      <c r="AW104" s="3">
        <f>'MSG with Gains Details'!S104</f>
        <v>3</v>
      </c>
    </row>
  </sheetData>
  <mergeCells count="1">
    <mergeCell ref="AA2:A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929C-CD37-491B-A73F-505DF8EEC252}">
  <sheetPr codeName="Sheet15"/>
  <dimension ref="A1:XFD105"/>
  <sheetViews>
    <sheetView zoomScaleNormal="100" zoomScaleSheetLayoutView="100" workbookViewId="0">
      <pane xSplit="1" ySplit="8" topLeftCell="B9" activePane="bottomRight" state="frozen"/>
      <selection activeCell="H40" sqref="H40"/>
      <selection pane="topRight" activeCell="H40" sqref="H40"/>
      <selection pane="bottomLeft" activeCell="H40" sqref="H40"/>
      <selection pane="bottomRight"/>
    </sheetView>
  </sheetViews>
  <sheetFormatPr defaultColWidth="9.1796875" defaultRowHeight="15" x14ac:dyDescent="0.3"/>
  <cols>
    <col min="1" max="1" width="15.453125" style="64" bestFit="1" customWidth="1"/>
    <col min="2" max="2" width="16.1796875" style="64" bestFit="1" customWidth="1"/>
    <col min="3" max="3" width="15.1796875" style="64" bestFit="1" customWidth="1"/>
    <col min="4" max="4" width="17.81640625" style="64" bestFit="1" customWidth="1"/>
    <col min="5" max="5" width="21.1796875" style="84" bestFit="1" customWidth="1"/>
    <col min="6" max="7" width="15.1796875" style="64" bestFit="1" customWidth="1"/>
    <col min="8" max="8" width="20.81640625" style="64" bestFit="1" customWidth="1"/>
    <col min="9" max="9" width="15.1796875" style="64" bestFit="1" customWidth="1"/>
    <col min="10" max="10" width="20.81640625" style="64" bestFit="1" customWidth="1"/>
    <col min="11" max="11" width="16.1796875" style="64" bestFit="1" customWidth="1"/>
    <col min="12" max="12" width="15.1796875" style="64" bestFit="1" customWidth="1"/>
    <col min="13" max="13" width="17.81640625" style="64" bestFit="1" customWidth="1"/>
    <col min="14" max="14" width="21.1796875" style="84" bestFit="1" customWidth="1"/>
    <col min="15" max="16" width="15.1796875" style="64" bestFit="1" customWidth="1"/>
    <col min="17" max="17" width="20.81640625" style="64" bestFit="1" customWidth="1"/>
    <col min="18" max="18" width="15.1796875" style="64" bestFit="1" customWidth="1"/>
    <col min="19" max="19" width="20.81640625" style="64" bestFit="1" customWidth="1"/>
    <col min="20" max="20" width="3.1796875" style="64" customWidth="1"/>
    <col min="21" max="25" width="9.1796875" style="64" customWidth="1"/>
    <col min="26" max="16383" width="9.1796875" style="64"/>
    <col min="16384" max="16384" width="8.90625" style="64" customWidth="1"/>
  </cols>
  <sheetData>
    <row r="1" spans="1:24" ht="17.5" x14ac:dyDescent="0.35">
      <c r="A1" s="58" t="s">
        <v>296</v>
      </c>
    </row>
    <row r="2" spans="1:24" ht="18" thickBot="1" x14ac:dyDescent="0.4">
      <c r="A2" s="58"/>
    </row>
    <row r="3" spans="1:24" ht="45.5" thickBot="1" x14ac:dyDescent="0.35">
      <c r="A3" s="85" t="s">
        <v>226</v>
      </c>
      <c r="B3" s="86" t="s">
        <v>200</v>
      </c>
      <c r="C3" s="86" t="s">
        <v>201</v>
      </c>
      <c r="D3" s="86" t="s">
        <v>202</v>
      </c>
      <c r="E3" s="86" t="s">
        <v>203</v>
      </c>
      <c r="F3" s="86" t="s">
        <v>204</v>
      </c>
      <c r="G3" s="86" t="s">
        <v>205</v>
      </c>
      <c r="H3" s="86" t="s">
        <v>206</v>
      </c>
      <c r="I3" s="86" t="s">
        <v>207</v>
      </c>
      <c r="J3" s="87" t="s">
        <v>208</v>
      </c>
      <c r="K3" s="85" t="s">
        <v>209</v>
      </c>
      <c r="L3" s="86" t="s">
        <v>210</v>
      </c>
      <c r="M3" s="86" t="s">
        <v>211</v>
      </c>
      <c r="N3" s="86" t="s">
        <v>212</v>
      </c>
      <c r="O3" s="86" t="s">
        <v>213</v>
      </c>
      <c r="P3" s="86" t="s">
        <v>214</v>
      </c>
      <c r="Q3" s="86" t="s">
        <v>215</v>
      </c>
      <c r="R3" s="86" t="s">
        <v>216</v>
      </c>
      <c r="S3" s="88" t="s">
        <v>217</v>
      </c>
    </row>
    <row r="4" spans="1:24" x14ac:dyDescent="0.3">
      <c r="A4" s="69" t="s">
        <v>103</v>
      </c>
      <c r="B4" s="89">
        <v>932388</v>
      </c>
      <c r="C4" s="90">
        <v>43472</v>
      </c>
      <c r="D4" s="90">
        <v>205221</v>
      </c>
      <c r="E4" s="91">
        <v>0.21179999999999999</v>
      </c>
      <c r="F4" s="90">
        <v>1526</v>
      </c>
      <c r="G4" s="90">
        <v>20433</v>
      </c>
      <c r="H4" s="90">
        <v>18427</v>
      </c>
      <c r="I4" s="90">
        <v>711</v>
      </c>
      <c r="J4" s="92">
        <v>4853</v>
      </c>
      <c r="K4" s="89">
        <v>896417</v>
      </c>
      <c r="L4" s="90">
        <v>53970</v>
      </c>
      <c r="M4" s="90">
        <v>230297</v>
      </c>
      <c r="N4" s="91">
        <v>0.23430000000000001</v>
      </c>
      <c r="O4" s="90">
        <v>1569</v>
      </c>
      <c r="P4" s="90">
        <v>22724</v>
      </c>
      <c r="Q4" s="90">
        <v>25045</v>
      </c>
      <c r="R4" s="90">
        <v>2101</v>
      </c>
      <c r="S4" s="93">
        <v>5171</v>
      </c>
      <c r="W4" s="94"/>
    </row>
    <row r="5" spans="1:24" x14ac:dyDescent="0.3">
      <c r="A5" s="72" t="s">
        <v>120</v>
      </c>
      <c r="B5" s="95">
        <f>SUMIF($U9:$U$104,"-C",B9:B104)</f>
        <v>529517</v>
      </c>
      <c r="C5" s="96">
        <f>SUMIF($U9:$U$104,"-C",C9:C104)</f>
        <v>25690</v>
      </c>
      <c r="D5" s="96">
        <f>SUMIF($U9:$U$104,"-C",D9:D104)</f>
        <v>119358</v>
      </c>
      <c r="E5" s="97">
        <f>C5/D5</f>
        <v>0.21523483972586671</v>
      </c>
      <c r="F5" s="96">
        <f>SUMIF($U9:$U$104,"-C",F9:F104)</f>
        <v>1100</v>
      </c>
      <c r="G5" s="96">
        <f>SUMIF($U9:$U$104,"-C",G9:G104)</f>
        <v>12694</v>
      </c>
      <c r="H5" s="96">
        <f>SUMIF($U9:$U$104,"-C",H9:H104)</f>
        <v>11110</v>
      </c>
      <c r="I5" s="96">
        <f>SUMIF($U9:$U$104,"-C",I9:I104)</f>
        <v>258</v>
      </c>
      <c r="J5" s="98">
        <f>SUMIF($U9:$U$104,"-C",J9:J104)</f>
        <v>2174</v>
      </c>
      <c r="K5" s="95">
        <f>SUMIF($U9:$U$104,"-C",K9:K104)</f>
        <v>505488</v>
      </c>
      <c r="L5" s="96">
        <f>SUMIF($U9:$U$104,"-C",L9:L104)</f>
        <v>31096</v>
      </c>
      <c r="M5" s="96">
        <f>SUMIF($U9:$U$104,"-C",M9:M104)</f>
        <v>140493</v>
      </c>
      <c r="N5" s="97">
        <f>L5/M5</f>
        <v>0.22133487077647998</v>
      </c>
      <c r="O5" s="96">
        <f>SUMIF($U9:$U$104,"-C",O9:O104)</f>
        <v>1216</v>
      </c>
      <c r="P5" s="96">
        <f>SUMIF($U9:$U$104,"-C",P9:P104)</f>
        <v>12984</v>
      </c>
      <c r="Q5" s="96">
        <f>SUMIF($U9:$U$104,"-C",Q9:Q104)</f>
        <v>15347</v>
      </c>
      <c r="R5" s="96">
        <f>SUMIF($U9:$U$104,"-C",R9:R104)</f>
        <v>428</v>
      </c>
      <c r="S5" s="99">
        <f>SUMIF($U9:$U$104,"-C",S9:S104)</f>
        <v>2459</v>
      </c>
      <c r="U5" s="64" t="str">
        <f>RIGHT(A5,2)</f>
        <v>-C</v>
      </c>
      <c r="W5" s="94"/>
    </row>
    <row r="6" spans="1:24" x14ac:dyDescent="0.3">
      <c r="A6" s="72" t="s">
        <v>121</v>
      </c>
      <c r="B6" s="95">
        <f>SUMIF($U9:$U104,"-B",B9:B104)</f>
        <v>24531</v>
      </c>
      <c r="C6" s="96">
        <f>SUMIF($U9:$U104,"-B",C9:C104)</f>
        <v>1215</v>
      </c>
      <c r="D6" s="96">
        <f>SUMIF($U9:$U104,"-B",D9:D104)</f>
        <v>3984</v>
      </c>
      <c r="E6" s="97">
        <f t="shared" ref="E6:E8" si="0">C6/D6</f>
        <v>0.30496987951807231</v>
      </c>
      <c r="F6" s="96">
        <f t="shared" ref="F6:M6" si="1">SUMIF($U9:$U104,"-B",F9:F104)</f>
        <v>70</v>
      </c>
      <c r="G6" s="96">
        <f t="shared" si="1"/>
        <v>298</v>
      </c>
      <c r="H6" s="96">
        <f t="shared" si="1"/>
        <v>803</v>
      </c>
      <c r="I6" s="96">
        <f t="shared" si="1"/>
        <v>90</v>
      </c>
      <c r="J6" s="98">
        <f t="shared" si="1"/>
        <v>111</v>
      </c>
      <c r="K6" s="95">
        <f t="shared" si="1"/>
        <v>24309</v>
      </c>
      <c r="L6" s="96">
        <f t="shared" si="1"/>
        <v>1316</v>
      </c>
      <c r="M6" s="96">
        <f t="shared" si="1"/>
        <v>4624</v>
      </c>
      <c r="N6" s="97">
        <f t="shared" ref="N6:N8" si="2">L6/M6</f>
        <v>0.28460207612456745</v>
      </c>
      <c r="O6" s="96">
        <f>SUMIF($U9:$U104,"-B",O9:O104)</f>
        <v>22</v>
      </c>
      <c r="P6" s="96">
        <f>SUMIF($U9:$U104,"-B",P9:P104)</f>
        <v>374</v>
      </c>
      <c r="Q6" s="96">
        <f>SUMIF($U9:$U104,"-B",Q9:Q104)</f>
        <v>839</v>
      </c>
      <c r="R6" s="96">
        <f>SUMIF($U9:$U104,"-B",R9:R104)</f>
        <v>85</v>
      </c>
      <c r="S6" s="99">
        <f>SUMIF($U9:$U104,"-B",S9:S104)</f>
        <v>89</v>
      </c>
      <c r="U6" s="64" t="str">
        <f>RIGHT(A6,2)</f>
        <v>-B</v>
      </c>
    </row>
    <row r="7" spans="1:24" x14ac:dyDescent="0.3">
      <c r="A7" s="72" t="s">
        <v>122</v>
      </c>
      <c r="B7" s="95">
        <f>SUMIF($U$9:$U$104,"-G",B$9:B$104)</f>
        <v>378019</v>
      </c>
      <c r="C7" s="96">
        <f>SUMIF($U$9:$U$104,"-G",C$9:C$104)</f>
        <v>16589</v>
      </c>
      <c r="D7" s="96">
        <f>SUMIF($U$9:$U$104,"-G",D$9:D$104)</f>
        <v>83572</v>
      </c>
      <c r="E7" s="97">
        <f t="shared" ref="E7" si="3">C7/D7</f>
        <v>0.19849949743933376</v>
      </c>
      <c r="F7" s="96">
        <f t="shared" ref="F7:M7" si="4">SUMIF($U$9:$U$104,"-G",F$9:F$104)</f>
        <v>356</v>
      </c>
      <c r="G7" s="96">
        <f t="shared" si="4"/>
        <v>7441</v>
      </c>
      <c r="H7" s="96">
        <f t="shared" si="4"/>
        <v>6514</v>
      </c>
      <c r="I7" s="96">
        <f t="shared" si="4"/>
        <v>363</v>
      </c>
      <c r="J7" s="98">
        <f t="shared" si="4"/>
        <v>2568</v>
      </c>
      <c r="K7" s="95">
        <f t="shared" si="4"/>
        <v>366323</v>
      </c>
      <c r="L7" s="96">
        <f t="shared" si="4"/>
        <v>21541</v>
      </c>
      <c r="M7" s="96">
        <f t="shared" si="4"/>
        <v>85155</v>
      </c>
      <c r="N7" s="97">
        <f t="shared" ref="N7" si="5">L7/M7</f>
        <v>0.25296224531736244</v>
      </c>
      <c r="O7" s="96">
        <f>SUMIF($U$9:$U$104,"-G",O$9:O$104)</f>
        <v>331</v>
      </c>
      <c r="P7" s="96">
        <f>SUMIF($U$9:$U$104,"-G",P$9:P$104)</f>
        <v>9366</v>
      </c>
      <c r="Q7" s="96">
        <f>SUMIF($U$9:$U$104,"-G",Q$9:Q$104)</f>
        <v>8859</v>
      </c>
      <c r="R7" s="96">
        <f>SUMIF($U$9:$U$104,"-G",R$9:R$104)</f>
        <v>1588</v>
      </c>
      <c r="S7" s="99">
        <f>SUMIF($U$9:$U$104,"-G",S$9:S$104)</f>
        <v>2624</v>
      </c>
      <c r="U7" s="64" t="str">
        <f>RIGHT(A7,2)</f>
        <v>-G</v>
      </c>
    </row>
    <row r="8" spans="1:24" ht="15.5" thickBot="1" x14ac:dyDescent="0.35">
      <c r="A8" s="75" t="s">
        <v>167</v>
      </c>
      <c r="B8" s="100">
        <f>SUMIF($U9:$U104,"-T",B9:B104)</f>
        <v>402550</v>
      </c>
      <c r="C8" s="101">
        <f>SUMIF($U9:$U104,"-T",C9:C104)</f>
        <v>17804</v>
      </c>
      <c r="D8" s="101">
        <f>SUMIF($U9:$U104,"-T",D9:D104)</f>
        <v>87557</v>
      </c>
      <c r="E8" s="102">
        <f t="shared" si="0"/>
        <v>0.20334182304099044</v>
      </c>
      <c r="F8" s="101">
        <f t="shared" ref="F8:M8" si="6">SUMIF($U9:$U104,"-T",F9:F104)</f>
        <v>426</v>
      </c>
      <c r="G8" s="101">
        <f t="shared" si="6"/>
        <v>7739</v>
      </c>
      <c r="H8" s="101">
        <f t="shared" si="6"/>
        <v>7317</v>
      </c>
      <c r="I8" s="101">
        <f t="shared" si="6"/>
        <v>453</v>
      </c>
      <c r="J8" s="103">
        <f t="shared" si="6"/>
        <v>2679</v>
      </c>
      <c r="K8" s="100">
        <f t="shared" si="6"/>
        <v>390618</v>
      </c>
      <c r="L8" s="101">
        <f t="shared" si="6"/>
        <v>22856</v>
      </c>
      <c r="M8" s="101">
        <f t="shared" si="6"/>
        <v>89779</v>
      </c>
      <c r="N8" s="102">
        <f t="shared" si="2"/>
        <v>0.2545806925895811</v>
      </c>
      <c r="O8" s="101">
        <f>SUMIF($U9:$U104,"-T",O9:O104)</f>
        <v>353</v>
      </c>
      <c r="P8" s="101">
        <f>SUMIF($U9:$U104,"-T",P9:P104)</f>
        <v>9740</v>
      </c>
      <c r="Q8" s="101">
        <f>SUMIF($U9:$U104,"-T",Q9:Q104)</f>
        <v>9698</v>
      </c>
      <c r="R8" s="101">
        <f>SUMIF($U9:$U104,"-T",R9:R104)</f>
        <v>1673</v>
      </c>
      <c r="S8" s="104">
        <f>SUMIF($U9:$U104,"-T",S9:S104)</f>
        <v>2712</v>
      </c>
      <c r="U8" s="105" t="s">
        <v>166</v>
      </c>
    </row>
    <row r="9" spans="1:24" x14ac:dyDescent="0.3">
      <c r="A9" s="78" t="s">
        <v>168</v>
      </c>
      <c r="B9" s="106">
        <v>1909</v>
      </c>
      <c r="C9" s="207">
        <v>128</v>
      </c>
      <c r="D9" s="107">
        <v>478</v>
      </c>
      <c r="E9" s="206">
        <v>0.26300000000000001</v>
      </c>
      <c r="F9" s="107">
        <v>1</v>
      </c>
      <c r="G9" s="107">
        <v>54</v>
      </c>
      <c r="H9" s="107">
        <v>47</v>
      </c>
      <c r="I9" s="107">
        <v>0</v>
      </c>
      <c r="J9" s="108">
        <v>26</v>
      </c>
      <c r="K9" s="106">
        <v>1701</v>
      </c>
      <c r="L9" s="107">
        <v>81</v>
      </c>
      <c r="M9" s="107">
        <v>383</v>
      </c>
      <c r="N9" s="206">
        <v>0.21099999999999999</v>
      </c>
      <c r="O9" s="107">
        <v>0</v>
      </c>
      <c r="P9" s="107">
        <v>45</v>
      </c>
      <c r="Q9" s="107">
        <v>23</v>
      </c>
      <c r="R9" s="107">
        <v>0</v>
      </c>
      <c r="S9" s="109">
        <v>13</v>
      </c>
      <c r="U9" s="64" t="str">
        <f t="shared" ref="U9:U40" si="7">RIGHT(A9,2)</f>
        <v>-C</v>
      </c>
      <c r="V9" s="72" t="s">
        <v>17</v>
      </c>
      <c r="W9" s="64" t="str">
        <f>IF(U9="-C",_xlfn.CONCAT(V9,U9),V9)</f>
        <v>AK-C</v>
      </c>
      <c r="X9" s="64">
        <f>COUNTIF(U9:U104,"-C")</f>
        <v>30</v>
      </c>
    </row>
    <row r="10" spans="1:24" x14ac:dyDescent="0.3">
      <c r="A10" s="72" t="s">
        <v>169</v>
      </c>
      <c r="B10" s="95">
        <v>18327</v>
      </c>
      <c r="C10" s="96">
        <v>259</v>
      </c>
      <c r="D10" s="96">
        <v>1524</v>
      </c>
      <c r="E10" s="110">
        <v>0.1699</v>
      </c>
      <c r="F10" s="96">
        <v>1</v>
      </c>
      <c r="G10" s="96">
        <v>140</v>
      </c>
      <c r="H10" s="96">
        <v>102</v>
      </c>
      <c r="I10" s="96">
        <v>1</v>
      </c>
      <c r="J10" s="98">
        <v>16</v>
      </c>
      <c r="K10" s="95">
        <v>22521</v>
      </c>
      <c r="L10" s="96">
        <v>2134</v>
      </c>
      <c r="M10" s="96">
        <v>5776</v>
      </c>
      <c r="N10" s="110">
        <v>0.36899999999999999</v>
      </c>
      <c r="O10" s="96">
        <v>47</v>
      </c>
      <c r="P10" s="96">
        <v>1312</v>
      </c>
      <c r="Q10" s="96">
        <v>403</v>
      </c>
      <c r="R10" s="96">
        <v>94</v>
      </c>
      <c r="S10" s="99">
        <v>374</v>
      </c>
      <c r="U10" s="64" t="str">
        <f t="shared" si="7"/>
        <v>-C</v>
      </c>
      <c r="V10" s="72" t="s">
        <v>18</v>
      </c>
      <c r="W10" s="64" t="str">
        <f>IF(U10="-C",_xlfn.CONCAT(V10,U10),V10)</f>
        <v>AL-C</v>
      </c>
      <c r="X10" s="64">
        <f>COUNTIF(U9:U104,"-B")</f>
        <v>22</v>
      </c>
    </row>
    <row r="11" spans="1:24" x14ac:dyDescent="0.3">
      <c r="A11" s="72" t="s">
        <v>19</v>
      </c>
      <c r="B11" s="95">
        <v>1278</v>
      </c>
      <c r="C11" s="96">
        <v>99</v>
      </c>
      <c r="D11" s="96">
        <v>189</v>
      </c>
      <c r="E11" s="110">
        <v>0.52380000000000004</v>
      </c>
      <c r="F11" s="96">
        <v>0</v>
      </c>
      <c r="G11" s="96">
        <v>68</v>
      </c>
      <c r="H11" s="96">
        <v>25</v>
      </c>
      <c r="I11" s="96">
        <v>1</v>
      </c>
      <c r="J11" s="98">
        <v>7</v>
      </c>
      <c r="K11" s="95">
        <v>1199</v>
      </c>
      <c r="L11" s="96">
        <v>75</v>
      </c>
      <c r="M11" s="96">
        <v>137</v>
      </c>
      <c r="N11" s="110">
        <v>0.5474</v>
      </c>
      <c r="O11" s="96">
        <v>0</v>
      </c>
      <c r="P11" s="96">
        <v>54</v>
      </c>
      <c r="Q11" s="96">
        <v>16</v>
      </c>
      <c r="R11" s="96">
        <v>0</v>
      </c>
      <c r="S11" s="99">
        <v>6</v>
      </c>
      <c r="U11" s="64" t="str">
        <f t="shared" si="7"/>
        <v>-B</v>
      </c>
      <c r="V11" s="72" t="s">
        <v>19</v>
      </c>
      <c r="W11" s="64" t="str">
        <f t="shared" ref="W11:W74" si="8">IF(U11="-C",_xlfn.CONCAT(V11,U11),V11)</f>
        <v>AR-B</v>
      </c>
      <c r="X11" s="64">
        <f>COUNTIF(U9:U104,"-G")</f>
        <v>22</v>
      </c>
    </row>
    <row r="12" spans="1:24" x14ac:dyDescent="0.3">
      <c r="A12" s="72" t="s">
        <v>20</v>
      </c>
      <c r="B12" s="95">
        <v>11892</v>
      </c>
      <c r="C12" s="208">
        <v>645</v>
      </c>
      <c r="D12" s="96">
        <v>3009</v>
      </c>
      <c r="E12" s="110">
        <v>0.2147</v>
      </c>
      <c r="F12" s="96">
        <v>1</v>
      </c>
      <c r="G12" s="96">
        <v>7</v>
      </c>
      <c r="H12" s="96">
        <v>610</v>
      </c>
      <c r="I12" s="96">
        <v>24</v>
      </c>
      <c r="J12" s="98">
        <v>38</v>
      </c>
      <c r="K12" s="95">
        <v>12475</v>
      </c>
      <c r="L12" s="96">
        <v>697</v>
      </c>
      <c r="M12" s="96">
        <v>2927</v>
      </c>
      <c r="N12" s="110">
        <v>0.23810000000000001</v>
      </c>
      <c r="O12" s="96">
        <v>2</v>
      </c>
      <c r="P12" s="96">
        <v>1</v>
      </c>
      <c r="Q12" s="96">
        <v>659</v>
      </c>
      <c r="R12" s="96">
        <v>24</v>
      </c>
      <c r="S12" s="99">
        <v>28</v>
      </c>
      <c r="U12" s="64" t="str">
        <f t="shared" si="7"/>
        <v>-G</v>
      </c>
      <c r="V12" s="72" t="s">
        <v>20</v>
      </c>
      <c r="W12" s="64" t="str">
        <f t="shared" si="8"/>
        <v>AR-G</v>
      </c>
      <c r="X12" s="64">
        <f>COUNTIF(U9:U104,"-T")</f>
        <v>22</v>
      </c>
    </row>
    <row r="13" spans="1:24" x14ac:dyDescent="0.3">
      <c r="A13" s="111" t="s">
        <v>144</v>
      </c>
      <c r="B13" s="95">
        <v>13170</v>
      </c>
      <c r="C13" s="208">
        <v>744</v>
      </c>
      <c r="D13" s="96">
        <v>3198</v>
      </c>
      <c r="E13" s="110">
        <v>0.22700000000000001</v>
      </c>
      <c r="F13" s="96">
        <v>1</v>
      </c>
      <c r="G13" s="96">
        <v>75</v>
      </c>
      <c r="H13" s="96">
        <v>635</v>
      </c>
      <c r="I13" s="96">
        <v>25</v>
      </c>
      <c r="J13" s="98">
        <v>45</v>
      </c>
      <c r="K13" s="95">
        <v>13674</v>
      </c>
      <c r="L13" s="96">
        <v>772</v>
      </c>
      <c r="M13" s="96">
        <v>3064</v>
      </c>
      <c r="N13" s="110">
        <v>0.252</v>
      </c>
      <c r="O13" s="96">
        <v>2</v>
      </c>
      <c r="P13" s="96">
        <v>55</v>
      </c>
      <c r="Q13" s="96">
        <v>675</v>
      </c>
      <c r="R13" s="96">
        <v>24</v>
      </c>
      <c r="S13" s="99">
        <v>34</v>
      </c>
      <c r="U13" s="64" t="str">
        <f t="shared" si="7"/>
        <v>-T</v>
      </c>
      <c r="V13" s="111" t="s">
        <v>144</v>
      </c>
      <c r="W13" s="64" t="str">
        <f t="shared" si="8"/>
        <v>AR-T</v>
      </c>
    </row>
    <row r="14" spans="1:24" x14ac:dyDescent="0.3">
      <c r="A14" s="72" t="s">
        <v>170</v>
      </c>
      <c r="B14" s="95">
        <v>14321</v>
      </c>
      <c r="C14" s="96">
        <v>85</v>
      </c>
      <c r="D14" s="96">
        <v>537</v>
      </c>
      <c r="E14" s="110">
        <v>0.1583</v>
      </c>
      <c r="F14" s="96">
        <v>7</v>
      </c>
      <c r="G14" s="96">
        <v>7</v>
      </c>
      <c r="H14" s="96">
        <v>68</v>
      </c>
      <c r="I14" s="96">
        <v>15</v>
      </c>
      <c r="J14" s="98">
        <v>20</v>
      </c>
      <c r="K14" s="95">
        <v>13885</v>
      </c>
      <c r="L14" s="96">
        <v>75</v>
      </c>
      <c r="M14" s="96">
        <v>627</v>
      </c>
      <c r="N14" s="110">
        <v>0.1196</v>
      </c>
      <c r="O14" s="96">
        <v>4</v>
      </c>
      <c r="P14" s="96">
        <v>10</v>
      </c>
      <c r="Q14" s="96">
        <v>61</v>
      </c>
      <c r="R14" s="96">
        <v>12</v>
      </c>
      <c r="S14" s="99">
        <v>9</v>
      </c>
      <c r="U14" s="64" t="str">
        <f t="shared" si="7"/>
        <v>-C</v>
      </c>
      <c r="V14" s="72" t="s">
        <v>21</v>
      </c>
      <c r="W14" s="64" t="str">
        <f t="shared" si="8"/>
        <v>AZ-C</v>
      </c>
    </row>
    <row r="15" spans="1:24" x14ac:dyDescent="0.3">
      <c r="A15" s="72" t="s">
        <v>171</v>
      </c>
      <c r="B15" s="95">
        <v>80934</v>
      </c>
      <c r="C15" s="208">
        <v>6783</v>
      </c>
      <c r="D15" s="208">
        <v>28426</v>
      </c>
      <c r="E15" s="110">
        <v>0.23899999999999999</v>
      </c>
      <c r="F15" s="96">
        <v>19</v>
      </c>
      <c r="G15" s="96">
        <v>4049</v>
      </c>
      <c r="H15" s="96">
        <v>2106</v>
      </c>
      <c r="I15" s="96">
        <v>6</v>
      </c>
      <c r="J15" s="98">
        <v>695</v>
      </c>
      <c r="K15" s="95">
        <v>74827</v>
      </c>
      <c r="L15" s="96">
        <v>5325</v>
      </c>
      <c r="M15" s="96">
        <v>22480</v>
      </c>
      <c r="N15" s="110">
        <v>0.2369</v>
      </c>
      <c r="O15" s="96">
        <v>15</v>
      </c>
      <c r="P15" s="96">
        <v>2344</v>
      </c>
      <c r="Q15" s="96">
        <v>2369</v>
      </c>
      <c r="R15" s="96">
        <v>8</v>
      </c>
      <c r="S15" s="99">
        <v>622</v>
      </c>
      <c r="U15" s="64" t="str">
        <f t="shared" si="7"/>
        <v>-C</v>
      </c>
      <c r="V15" s="72" t="s">
        <v>22</v>
      </c>
      <c r="W15" s="64" t="str">
        <f t="shared" si="8"/>
        <v>CA-C</v>
      </c>
    </row>
    <row r="16" spans="1:24" x14ac:dyDescent="0.3">
      <c r="A16" s="72" t="s">
        <v>172</v>
      </c>
      <c r="B16" s="95">
        <v>8879</v>
      </c>
      <c r="C16" s="96">
        <v>557</v>
      </c>
      <c r="D16" s="96">
        <v>4050</v>
      </c>
      <c r="E16" s="110">
        <v>0.13500000000000001</v>
      </c>
      <c r="F16" s="96">
        <v>8</v>
      </c>
      <c r="G16" s="96">
        <v>326</v>
      </c>
      <c r="H16" s="96">
        <v>162</v>
      </c>
      <c r="I16" s="96">
        <v>0</v>
      </c>
      <c r="J16" s="98">
        <v>66</v>
      </c>
      <c r="K16" s="95">
        <v>9146</v>
      </c>
      <c r="L16" s="96">
        <v>448</v>
      </c>
      <c r="M16" s="96">
        <v>2107</v>
      </c>
      <c r="N16" s="110">
        <v>0.21260000000000001</v>
      </c>
      <c r="O16" s="96">
        <v>8</v>
      </c>
      <c r="P16" s="96">
        <v>266</v>
      </c>
      <c r="Q16" s="96">
        <v>135</v>
      </c>
      <c r="R16" s="96">
        <v>0</v>
      </c>
      <c r="S16" s="99">
        <v>40</v>
      </c>
      <c r="U16" s="64" t="str">
        <f t="shared" si="7"/>
        <v>-C</v>
      </c>
      <c r="V16" s="72" t="s">
        <v>23</v>
      </c>
      <c r="W16" s="64" t="str">
        <f t="shared" si="8"/>
        <v>CO-C</v>
      </c>
    </row>
    <row r="17" spans="1:23" x14ac:dyDescent="0.3">
      <c r="A17" s="72" t="s">
        <v>24</v>
      </c>
      <c r="B17" s="95">
        <v>852</v>
      </c>
      <c r="C17" s="96">
        <v>53</v>
      </c>
      <c r="D17" s="96">
        <v>78</v>
      </c>
      <c r="E17" s="110">
        <v>0.67949999999999999</v>
      </c>
      <c r="F17" s="96">
        <v>11</v>
      </c>
      <c r="G17" s="96">
        <v>0</v>
      </c>
      <c r="H17" s="96">
        <v>52</v>
      </c>
      <c r="I17" s="96">
        <v>0</v>
      </c>
      <c r="J17" s="98">
        <v>11</v>
      </c>
      <c r="K17" s="95">
        <v>776</v>
      </c>
      <c r="L17" s="96">
        <v>44</v>
      </c>
      <c r="M17" s="96">
        <v>88</v>
      </c>
      <c r="N17" s="110">
        <v>0.5</v>
      </c>
      <c r="O17" s="96">
        <v>0</v>
      </c>
      <c r="P17" s="96">
        <v>0</v>
      </c>
      <c r="Q17" s="96">
        <v>44</v>
      </c>
      <c r="R17" s="96">
        <v>0</v>
      </c>
      <c r="S17" s="99">
        <v>0</v>
      </c>
      <c r="U17" s="64" t="str">
        <f t="shared" si="7"/>
        <v>-B</v>
      </c>
      <c r="V17" s="72" t="s">
        <v>24</v>
      </c>
      <c r="W17" s="64" t="str">
        <f t="shared" si="8"/>
        <v>CT-B</v>
      </c>
    </row>
    <row r="18" spans="1:23" x14ac:dyDescent="0.3">
      <c r="A18" s="72" t="s">
        <v>25</v>
      </c>
      <c r="B18" s="95">
        <v>5321</v>
      </c>
      <c r="C18" s="96">
        <v>137</v>
      </c>
      <c r="D18" s="96">
        <v>316</v>
      </c>
      <c r="E18" s="110">
        <v>0.4304</v>
      </c>
      <c r="F18" s="96">
        <v>3</v>
      </c>
      <c r="G18" s="96">
        <v>4</v>
      </c>
      <c r="H18" s="96">
        <v>80</v>
      </c>
      <c r="I18" s="96">
        <v>32</v>
      </c>
      <c r="J18" s="98">
        <v>29</v>
      </c>
      <c r="K18" s="95">
        <v>4732</v>
      </c>
      <c r="L18" s="96">
        <v>114</v>
      </c>
      <c r="M18" s="96">
        <v>385</v>
      </c>
      <c r="N18" s="110">
        <v>0.29609999999999997</v>
      </c>
      <c r="O18" s="96">
        <v>0</v>
      </c>
      <c r="P18" s="96">
        <v>6</v>
      </c>
      <c r="Q18" s="96">
        <v>60</v>
      </c>
      <c r="R18" s="96">
        <v>48</v>
      </c>
      <c r="S18" s="99">
        <v>17</v>
      </c>
      <c r="U18" s="64" t="str">
        <f t="shared" si="7"/>
        <v>-G</v>
      </c>
      <c r="V18" s="72" t="s">
        <v>25</v>
      </c>
      <c r="W18" s="64" t="str">
        <f t="shared" si="8"/>
        <v>CT-G</v>
      </c>
    </row>
    <row r="19" spans="1:23" x14ac:dyDescent="0.3">
      <c r="A19" s="111" t="s">
        <v>145</v>
      </c>
      <c r="B19" s="95">
        <v>6173</v>
      </c>
      <c r="C19" s="208">
        <v>190</v>
      </c>
      <c r="D19" s="208">
        <v>395</v>
      </c>
      <c r="E19" s="110">
        <v>0.48099999999999998</v>
      </c>
      <c r="F19" s="96">
        <v>14</v>
      </c>
      <c r="G19" s="96">
        <v>4</v>
      </c>
      <c r="H19" s="96">
        <v>132</v>
      </c>
      <c r="I19" s="96">
        <v>32</v>
      </c>
      <c r="J19" s="98">
        <v>40</v>
      </c>
      <c r="K19" s="95">
        <v>5508</v>
      </c>
      <c r="L19" s="96">
        <v>158</v>
      </c>
      <c r="M19" s="96">
        <v>473</v>
      </c>
      <c r="N19" s="110">
        <v>0.33399999999999996</v>
      </c>
      <c r="O19" s="96">
        <v>0</v>
      </c>
      <c r="P19" s="96">
        <v>6</v>
      </c>
      <c r="Q19" s="96">
        <v>104</v>
      </c>
      <c r="R19" s="96">
        <v>48</v>
      </c>
      <c r="S19" s="99">
        <v>17</v>
      </c>
      <c r="U19" s="64" t="str">
        <f t="shared" si="7"/>
        <v>-T</v>
      </c>
      <c r="V19" s="111" t="s">
        <v>145</v>
      </c>
      <c r="W19" s="64" t="str">
        <f t="shared" si="8"/>
        <v>CT-T</v>
      </c>
    </row>
    <row r="20" spans="1:23" x14ac:dyDescent="0.3">
      <c r="A20" s="72" t="s">
        <v>173</v>
      </c>
      <c r="B20" s="95">
        <v>5143</v>
      </c>
      <c r="C20" s="96">
        <v>27</v>
      </c>
      <c r="D20" s="96">
        <v>137</v>
      </c>
      <c r="E20" s="110">
        <v>0.1971</v>
      </c>
      <c r="F20" s="96">
        <v>0</v>
      </c>
      <c r="G20" s="96">
        <v>0</v>
      </c>
      <c r="H20" s="96">
        <v>23</v>
      </c>
      <c r="I20" s="96">
        <v>3</v>
      </c>
      <c r="J20" s="98">
        <v>2</v>
      </c>
      <c r="K20" s="95">
        <v>4823</v>
      </c>
      <c r="L20" s="96">
        <v>22</v>
      </c>
      <c r="M20" s="96">
        <v>159</v>
      </c>
      <c r="N20" s="110">
        <v>0.1384</v>
      </c>
      <c r="O20" s="96">
        <v>0</v>
      </c>
      <c r="P20" s="96">
        <v>0</v>
      </c>
      <c r="Q20" s="96">
        <v>22</v>
      </c>
      <c r="R20" s="96">
        <v>0</v>
      </c>
      <c r="S20" s="99">
        <v>0</v>
      </c>
      <c r="U20" s="64" t="str">
        <f t="shared" si="7"/>
        <v>-C</v>
      </c>
      <c r="V20" s="72" t="s">
        <v>26</v>
      </c>
      <c r="W20" s="64" t="str">
        <f t="shared" si="8"/>
        <v>DC-C</v>
      </c>
    </row>
    <row r="21" spans="1:23" x14ac:dyDescent="0.3">
      <c r="A21" s="72" t="s">
        <v>27</v>
      </c>
      <c r="B21" s="95">
        <v>135</v>
      </c>
      <c r="C21" s="96">
        <v>0</v>
      </c>
      <c r="D21" s="96">
        <v>0</v>
      </c>
      <c r="E21" s="110">
        <v>0</v>
      </c>
      <c r="F21" s="96">
        <v>0</v>
      </c>
      <c r="G21" s="96">
        <v>0</v>
      </c>
      <c r="H21" s="96">
        <v>0</v>
      </c>
      <c r="I21" s="96">
        <v>0</v>
      </c>
      <c r="J21" s="98">
        <v>0</v>
      </c>
      <c r="K21" s="95">
        <v>196</v>
      </c>
      <c r="L21" s="96">
        <v>1</v>
      </c>
      <c r="M21" s="96">
        <v>5</v>
      </c>
      <c r="N21" s="110">
        <v>0.2</v>
      </c>
      <c r="O21" s="96">
        <v>0</v>
      </c>
      <c r="P21" s="96">
        <v>1</v>
      </c>
      <c r="Q21" s="96">
        <v>0</v>
      </c>
      <c r="R21" s="96">
        <v>0</v>
      </c>
      <c r="S21" s="99">
        <v>0</v>
      </c>
      <c r="U21" s="64" t="str">
        <f t="shared" si="7"/>
        <v>-B</v>
      </c>
      <c r="V21" s="72" t="s">
        <v>27</v>
      </c>
      <c r="W21" s="64" t="str">
        <f t="shared" si="8"/>
        <v>DE-B</v>
      </c>
    </row>
    <row r="22" spans="1:23" x14ac:dyDescent="0.3">
      <c r="A22" s="72" t="s">
        <v>28</v>
      </c>
      <c r="B22" s="95">
        <v>3551</v>
      </c>
      <c r="C22" s="96">
        <v>223</v>
      </c>
      <c r="D22" s="208">
        <v>1601</v>
      </c>
      <c r="E22" s="110">
        <v>0.1424</v>
      </c>
      <c r="F22" s="96">
        <v>1</v>
      </c>
      <c r="G22" s="96">
        <v>94</v>
      </c>
      <c r="H22" s="96">
        <v>60</v>
      </c>
      <c r="I22" s="96">
        <v>0</v>
      </c>
      <c r="J22" s="98">
        <v>68</v>
      </c>
      <c r="K22" s="95">
        <v>3481</v>
      </c>
      <c r="L22" s="96">
        <v>207</v>
      </c>
      <c r="M22" s="96">
        <v>1367</v>
      </c>
      <c r="N22" s="110">
        <v>0.15140000000000001</v>
      </c>
      <c r="O22" s="96">
        <v>2</v>
      </c>
      <c r="P22" s="96">
        <v>83</v>
      </c>
      <c r="Q22" s="96">
        <v>84</v>
      </c>
      <c r="R22" s="96">
        <v>0</v>
      </c>
      <c r="S22" s="99">
        <v>39</v>
      </c>
      <c r="U22" s="64" t="str">
        <f t="shared" si="7"/>
        <v>-G</v>
      </c>
      <c r="V22" s="72" t="s">
        <v>28</v>
      </c>
      <c r="W22" s="64" t="str">
        <f t="shared" si="8"/>
        <v>DE-G</v>
      </c>
    </row>
    <row r="23" spans="1:23" x14ac:dyDescent="0.3">
      <c r="A23" s="111" t="s">
        <v>146</v>
      </c>
      <c r="B23" s="95">
        <v>3686</v>
      </c>
      <c r="C23" s="96">
        <v>223</v>
      </c>
      <c r="D23" s="208">
        <v>1601</v>
      </c>
      <c r="E23" s="110">
        <v>0.13900000000000001</v>
      </c>
      <c r="F23" s="96">
        <v>1</v>
      </c>
      <c r="G23" s="96">
        <v>94</v>
      </c>
      <c r="H23" s="96">
        <v>60</v>
      </c>
      <c r="I23" s="96">
        <v>0</v>
      </c>
      <c r="J23" s="98">
        <v>68</v>
      </c>
      <c r="K23" s="95">
        <v>3677</v>
      </c>
      <c r="L23" s="96">
        <v>208</v>
      </c>
      <c r="M23" s="96">
        <v>1372</v>
      </c>
      <c r="N23" s="110">
        <v>0.15160000000000001</v>
      </c>
      <c r="O23" s="96">
        <v>2</v>
      </c>
      <c r="P23" s="96">
        <v>84</v>
      </c>
      <c r="Q23" s="96">
        <v>84</v>
      </c>
      <c r="R23" s="96">
        <v>0</v>
      </c>
      <c r="S23" s="99">
        <v>39</v>
      </c>
      <c r="U23" s="64" t="str">
        <f t="shared" si="7"/>
        <v>-T</v>
      </c>
      <c r="V23" s="111" t="s">
        <v>146</v>
      </c>
      <c r="W23" s="64" t="str">
        <f t="shared" si="8"/>
        <v>DE-T</v>
      </c>
    </row>
    <row r="24" spans="1:23" x14ac:dyDescent="0.3">
      <c r="A24" s="72" t="s">
        <v>29</v>
      </c>
      <c r="B24" s="95">
        <v>4031</v>
      </c>
      <c r="C24" s="96">
        <v>52</v>
      </c>
      <c r="D24" s="96">
        <v>692</v>
      </c>
      <c r="E24" s="110">
        <v>7.51E-2</v>
      </c>
      <c r="F24" s="96">
        <v>1</v>
      </c>
      <c r="G24" s="96">
        <v>28</v>
      </c>
      <c r="H24" s="96">
        <v>20</v>
      </c>
      <c r="I24" s="96">
        <v>0</v>
      </c>
      <c r="J24" s="98">
        <v>3</v>
      </c>
      <c r="K24" s="95">
        <v>4006</v>
      </c>
      <c r="L24" s="96">
        <v>72</v>
      </c>
      <c r="M24" s="96">
        <v>784</v>
      </c>
      <c r="N24" s="110">
        <v>9.1800000000000007E-2</v>
      </c>
      <c r="O24" s="96">
        <v>1</v>
      </c>
      <c r="P24" s="96">
        <v>46</v>
      </c>
      <c r="Q24" s="96">
        <v>22</v>
      </c>
      <c r="R24" s="96">
        <v>0</v>
      </c>
      <c r="S24" s="99">
        <v>4</v>
      </c>
      <c r="U24" s="64" t="str">
        <f t="shared" si="7"/>
        <v>-B</v>
      </c>
      <c r="V24" s="72" t="s">
        <v>29</v>
      </c>
      <c r="W24" s="64" t="str">
        <f t="shared" si="8"/>
        <v>FL-B</v>
      </c>
    </row>
    <row r="25" spans="1:23" x14ac:dyDescent="0.3">
      <c r="A25" s="72" t="s">
        <v>30</v>
      </c>
      <c r="B25" s="95">
        <v>46455</v>
      </c>
      <c r="C25" s="96">
        <v>181</v>
      </c>
      <c r="D25" s="96">
        <v>3133</v>
      </c>
      <c r="E25" s="110">
        <v>5.7500000000000002E-2</v>
      </c>
      <c r="F25" s="96">
        <v>41</v>
      </c>
      <c r="G25" s="96">
        <v>16</v>
      </c>
      <c r="H25" s="96">
        <v>127</v>
      </c>
      <c r="I25" s="96">
        <v>16</v>
      </c>
      <c r="J25" s="98">
        <v>25</v>
      </c>
      <c r="K25" s="95">
        <v>48516</v>
      </c>
      <c r="L25" s="96">
        <v>76</v>
      </c>
      <c r="M25" s="96">
        <v>3303</v>
      </c>
      <c r="N25" s="110">
        <v>2.3E-2</v>
      </c>
      <c r="O25" s="96">
        <v>22</v>
      </c>
      <c r="P25" s="96">
        <v>7</v>
      </c>
      <c r="Q25" s="96">
        <v>49</v>
      </c>
      <c r="R25" s="96">
        <v>28</v>
      </c>
      <c r="S25" s="99">
        <v>10</v>
      </c>
      <c r="U25" s="64" t="str">
        <f t="shared" si="7"/>
        <v>-G</v>
      </c>
      <c r="V25" s="72" t="s">
        <v>30</v>
      </c>
      <c r="W25" s="64" t="str">
        <f t="shared" si="8"/>
        <v>FL-G</v>
      </c>
    </row>
    <row r="26" spans="1:23" x14ac:dyDescent="0.3">
      <c r="A26" s="111" t="s">
        <v>147</v>
      </c>
      <c r="B26" s="95">
        <v>50486</v>
      </c>
      <c r="C26" s="208">
        <v>233</v>
      </c>
      <c r="D26" s="208">
        <v>3825</v>
      </c>
      <c r="E26" s="110">
        <v>0.06</v>
      </c>
      <c r="F26" s="96">
        <v>42</v>
      </c>
      <c r="G26" s="96">
        <v>44</v>
      </c>
      <c r="H26" s="96">
        <v>147</v>
      </c>
      <c r="I26" s="96">
        <v>16</v>
      </c>
      <c r="J26" s="98">
        <v>28</v>
      </c>
      <c r="K26" s="95">
        <v>52522</v>
      </c>
      <c r="L26" s="96">
        <v>148</v>
      </c>
      <c r="M26" s="96">
        <v>4087</v>
      </c>
      <c r="N26" s="110">
        <v>3.6200000000000003E-2</v>
      </c>
      <c r="O26" s="96">
        <v>23</v>
      </c>
      <c r="P26" s="96">
        <v>53</v>
      </c>
      <c r="Q26" s="96">
        <v>71</v>
      </c>
      <c r="R26" s="96">
        <v>28</v>
      </c>
      <c r="S26" s="99">
        <v>14</v>
      </c>
      <c r="U26" s="64" t="str">
        <f t="shared" si="7"/>
        <v>-T</v>
      </c>
      <c r="V26" s="111" t="s">
        <v>147</v>
      </c>
      <c r="W26" s="64" t="str">
        <f t="shared" si="8"/>
        <v>FL-T</v>
      </c>
    </row>
    <row r="27" spans="1:23" x14ac:dyDescent="0.3">
      <c r="A27" s="72" t="s">
        <v>174</v>
      </c>
      <c r="B27" s="95">
        <v>21081</v>
      </c>
      <c r="C27" s="208">
        <v>1002</v>
      </c>
      <c r="D27" s="208">
        <v>2599</v>
      </c>
      <c r="E27" s="110">
        <v>0.38600000000000001</v>
      </c>
      <c r="F27" s="96">
        <v>60</v>
      </c>
      <c r="G27" s="96">
        <v>666</v>
      </c>
      <c r="H27" s="96">
        <v>300</v>
      </c>
      <c r="I27" s="96">
        <v>30</v>
      </c>
      <c r="J27" s="98">
        <v>47</v>
      </c>
      <c r="K27" s="95">
        <v>22582</v>
      </c>
      <c r="L27" s="96">
        <v>760</v>
      </c>
      <c r="M27" s="96">
        <v>3172</v>
      </c>
      <c r="N27" s="110">
        <v>0.23960000000000001</v>
      </c>
      <c r="O27" s="96">
        <v>3</v>
      </c>
      <c r="P27" s="96">
        <v>545</v>
      </c>
      <c r="Q27" s="96">
        <v>159</v>
      </c>
      <c r="R27" s="96">
        <v>8</v>
      </c>
      <c r="S27" s="99">
        <v>47</v>
      </c>
      <c r="U27" s="64" t="str">
        <f t="shared" si="7"/>
        <v>-C</v>
      </c>
      <c r="V27" s="72" t="s">
        <v>31</v>
      </c>
      <c r="W27" s="64" t="str">
        <f t="shared" si="8"/>
        <v>GA-C</v>
      </c>
    </row>
    <row r="28" spans="1:23" x14ac:dyDescent="0.3">
      <c r="A28" s="72" t="s">
        <v>175</v>
      </c>
      <c r="B28" s="95">
        <v>3733</v>
      </c>
      <c r="C28" s="208">
        <v>50</v>
      </c>
      <c r="D28" s="208">
        <v>1127</v>
      </c>
      <c r="E28" s="110">
        <v>4.3999999999999997E-2</v>
      </c>
      <c r="F28" s="96">
        <v>3</v>
      </c>
      <c r="G28" s="96">
        <v>32</v>
      </c>
      <c r="H28" s="96">
        <v>9</v>
      </c>
      <c r="I28" s="96">
        <v>1</v>
      </c>
      <c r="J28" s="98">
        <v>6</v>
      </c>
      <c r="K28" s="95">
        <v>3015</v>
      </c>
      <c r="L28" s="96">
        <v>117</v>
      </c>
      <c r="M28" s="96">
        <v>902</v>
      </c>
      <c r="N28" s="110">
        <v>0.12970000000000001</v>
      </c>
      <c r="O28" s="96">
        <v>0</v>
      </c>
      <c r="P28" s="96">
        <v>24</v>
      </c>
      <c r="Q28" s="96">
        <v>74</v>
      </c>
      <c r="R28" s="96">
        <v>4</v>
      </c>
      <c r="S28" s="99">
        <v>16</v>
      </c>
      <c r="U28" s="64" t="str">
        <f t="shared" si="7"/>
        <v>-C</v>
      </c>
      <c r="V28" s="72" t="s">
        <v>32</v>
      </c>
      <c r="W28" s="64" t="str">
        <f t="shared" si="8"/>
        <v>HI-C</v>
      </c>
    </row>
    <row r="29" spans="1:23" x14ac:dyDescent="0.3">
      <c r="A29" s="72" t="s">
        <v>33</v>
      </c>
      <c r="B29" s="95">
        <v>469</v>
      </c>
      <c r="C29" s="208">
        <v>15</v>
      </c>
      <c r="D29" s="208">
        <v>16</v>
      </c>
      <c r="E29" s="110">
        <v>0.9375</v>
      </c>
      <c r="F29" s="96">
        <v>2</v>
      </c>
      <c r="G29" s="96">
        <v>2</v>
      </c>
      <c r="H29" s="96">
        <v>13</v>
      </c>
      <c r="I29" s="96">
        <v>0</v>
      </c>
      <c r="J29" s="98">
        <v>0</v>
      </c>
      <c r="K29" s="95">
        <v>551</v>
      </c>
      <c r="L29" s="96">
        <v>10</v>
      </c>
      <c r="M29" s="96">
        <v>17</v>
      </c>
      <c r="N29" s="110">
        <v>0.58819999999999995</v>
      </c>
      <c r="O29" s="96">
        <v>0</v>
      </c>
      <c r="P29" s="96">
        <v>0</v>
      </c>
      <c r="Q29" s="96">
        <v>10</v>
      </c>
      <c r="R29" s="96">
        <v>0</v>
      </c>
      <c r="S29" s="99">
        <v>1</v>
      </c>
      <c r="U29" s="64" t="str">
        <f t="shared" si="7"/>
        <v>-B</v>
      </c>
      <c r="V29" s="72" t="s">
        <v>33</v>
      </c>
      <c r="W29" s="64" t="str">
        <f t="shared" si="8"/>
        <v>IA-B</v>
      </c>
    </row>
    <row r="30" spans="1:23" x14ac:dyDescent="0.3">
      <c r="A30" s="72" t="s">
        <v>34</v>
      </c>
      <c r="B30" s="95">
        <v>15116</v>
      </c>
      <c r="C30" s="208">
        <v>2039</v>
      </c>
      <c r="D30" s="208">
        <v>9326</v>
      </c>
      <c r="E30" s="110">
        <v>0.22020000000000001</v>
      </c>
      <c r="F30" s="96">
        <v>1</v>
      </c>
      <c r="G30" s="96">
        <v>1135</v>
      </c>
      <c r="H30" s="96">
        <v>796</v>
      </c>
      <c r="I30" s="96">
        <v>51</v>
      </c>
      <c r="J30" s="98">
        <v>106</v>
      </c>
      <c r="K30" s="95">
        <v>15118</v>
      </c>
      <c r="L30" s="96">
        <v>3123</v>
      </c>
      <c r="M30" s="96">
        <v>8874</v>
      </c>
      <c r="N30" s="110">
        <v>0.35189999999999999</v>
      </c>
      <c r="O30" s="96">
        <v>1</v>
      </c>
      <c r="P30" s="96">
        <v>1673</v>
      </c>
      <c r="Q30" s="96">
        <v>1284</v>
      </c>
      <c r="R30" s="96">
        <v>142</v>
      </c>
      <c r="S30" s="99">
        <v>109</v>
      </c>
      <c r="U30" s="64" t="str">
        <f t="shared" si="7"/>
        <v>-G</v>
      </c>
      <c r="V30" s="72" t="s">
        <v>34</v>
      </c>
      <c r="W30" s="64" t="str">
        <f t="shared" si="8"/>
        <v>IA-G</v>
      </c>
    </row>
    <row r="31" spans="1:23" x14ac:dyDescent="0.3">
      <c r="A31" s="111" t="s">
        <v>148</v>
      </c>
      <c r="B31" s="95">
        <v>15585</v>
      </c>
      <c r="C31" s="208">
        <v>2054</v>
      </c>
      <c r="D31" s="208">
        <v>9342</v>
      </c>
      <c r="E31" s="110">
        <v>0.22</v>
      </c>
      <c r="F31" s="96">
        <v>3</v>
      </c>
      <c r="G31" s="96">
        <v>1137</v>
      </c>
      <c r="H31" s="96">
        <v>809</v>
      </c>
      <c r="I31" s="96">
        <v>51</v>
      </c>
      <c r="J31" s="98">
        <v>106</v>
      </c>
      <c r="K31" s="95">
        <v>15668</v>
      </c>
      <c r="L31" s="96">
        <v>3133</v>
      </c>
      <c r="M31" s="96">
        <v>8891</v>
      </c>
      <c r="N31" s="110">
        <v>0.35240000000000005</v>
      </c>
      <c r="O31" s="96">
        <v>1</v>
      </c>
      <c r="P31" s="96">
        <v>1673</v>
      </c>
      <c r="Q31" s="96">
        <v>1294</v>
      </c>
      <c r="R31" s="96">
        <v>142</v>
      </c>
      <c r="S31" s="99">
        <v>110</v>
      </c>
      <c r="U31" s="64" t="str">
        <f t="shared" si="7"/>
        <v>-T</v>
      </c>
      <c r="V31" s="111" t="s">
        <v>148</v>
      </c>
      <c r="W31" s="64" t="str">
        <f t="shared" si="8"/>
        <v>IA-T</v>
      </c>
    </row>
    <row r="32" spans="1:23" x14ac:dyDescent="0.3">
      <c r="A32" s="72" t="s">
        <v>35</v>
      </c>
      <c r="B32" s="95">
        <v>354</v>
      </c>
      <c r="C32" s="208">
        <v>13</v>
      </c>
      <c r="D32" s="208">
        <v>55</v>
      </c>
      <c r="E32" s="110">
        <v>0.2364</v>
      </c>
      <c r="F32" s="96">
        <v>0</v>
      </c>
      <c r="G32" s="96">
        <v>0</v>
      </c>
      <c r="H32" s="96">
        <v>11</v>
      </c>
      <c r="I32" s="96">
        <v>2</v>
      </c>
      <c r="J32" s="98">
        <v>1</v>
      </c>
      <c r="K32" s="95">
        <v>345</v>
      </c>
      <c r="L32" s="96">
        <v>14</v>
      </c>
      <c r="M32" s="96">
        <v>59</v>
      </c>
      <c r="N32" s="110">
        <v>0.23730000000000001</v>
      </c>
      <c r="O32" s="96">
        <v>1</v>
      </c>
      <c r="P32" s="96">
        <v>3</v>
      </c>
      <c r="Q32" s="96">
        <v>8</v>
      </c>
      <c r="R32" s="96">
        <v>2</v>
      </c>
      <c r="S32" s="99">
        <v>2</v>
      </c>
      <c r="U32" s="64" t="str">
        <f t="shared" si="7"/>
        <v>-B</v>
      </c>
      <c r="V32" s="72" t="s">
        <v>35</v>
      </c>
      <c r="W32" s="64" t="str">
        <f t="shared" si="8"/>
        <v>ID-B</v>
      </c>
    </row>
    <row r="33" spans="1:23" x14ac:dyDescent="0.3">
      <c r="A33" s="72" t="s">
        <v>36</v>
      </c>
      <c r="B33" s="95">
        <v>7688</v>
      </c>
      <c r="C33" s="208">
        <v>814</v>
      </c>
      <c r="D33" s="208">
        <v>3143</v>
      </c>
      <c r="E33" s="110">
        <v>0.26100000000000001</v>
      </c>
      <c r="F33" s="96">
        <v>36</v>
      </c>
      <c r="G33" s="96">
        <v>444</v>
      </c>
      <c r="H33" s="96">
        <v>194</v>
      </c>
      <c r="I33" s="96">
        <v>11</v>
      </c>
      <c r="J33" s="98">
        <v>145</v>
      </c>
      <c r="K33" s="95">
        <v>6700</v>
      </c>
      <c r="L33" s="96">
        <v>901</v>
      </c>
      <c r="M33" s="96">
        <v>2535</v>
      </c>
      <c r="N33" s="110">
        <v>0.35539999999999999</v>
      </c>
      <c r="O33" s="96">
        <v>49</v>
      </c>
      <c r="P33" s="96">
        <v>455</v>
      </c>
      <c r="Q33" s="96">
        <v>248</v>
      </c>
      <c r="R33" s="96">
        <v>14</v>
      </c>
      <c r="S33" s="99">
        <v>143</v>
      </c>
      <c r="U33" s="64" t="str">
        <f t="shared" si="7"/>
        <v>-G</v>
      </c>
      <c r="V33" s="72" t="s">
        <v>36</v>
      </c>
      <c r="W33" s="64" t="str">
        <f t="shared" si="8"/>
        <v>ID-G</v>
      </c>
    </row>
    <row r="34" spans="1:23" x14ac:dyDescent="0.3">
      <c r="A34" s="111" t="s">
        <v>149</v>
      </c>
      <c r="B34" s="95">
        <v>8042</v>
      </c>
      <c r="C34" s="208">
        <v>827</v>
      </c>
      <c r="D34" s="208">
        <v>3198</v>
      </c>
      <c r="E34" s="110">
        <v>0.25900000000000001</v>
      </c>
      <c r="F34" s="96">
        <v>36</v>
      </c>
      <c r="G34" s="96">
        <v>444</v>
      </c>
      <c r="H34" s="96">
        <v>205</v>
      </c>
      <c r="I34" s="96">
        <v>13</v>
      </c>
      <c r="J34" s="98">
        <v>146</v>
      </c>
      <c r="K34" s="95">
        <v>7045</v>
      </c>
      <c r="L34" s="96">
        <v>915</v>
      </c>
      <c r="M34" s="96">
        <v>2594</v>
      </c>
      <c r="N34" s="110">
        <v>0.35270000000000001</v>
      </c>
      <c r="O34" s="96">
        <v>50</v>
      </c>
      <c r="P34" s="96">
        <v>458</v>
      </c>
      <c r="Q34" s="96">
        <v>256</v>
      </c>
      <c r="R34" s="96">
        <v>16</v>
      </c>
      <c r="S34" s="99">
        <v>145</v>
      </c>
      <c r="U34" s="64" t="str">
        <f t="shared" si="7"/>
        <v>-T</v>
      </c>
      <c r="V34" s="111" t="s">
        <v>149</v>
      </c>
      <c r="W34" s="64" t="str">
        <f t="shared" si="8"/>
        <v>ID-T</v>
      </c>
    </row>
    <row r="35" spans="1:23" x14ac:dyDescent="0.3">
      <c r="A35" s="72" t="s">
        <v>176</v>
      </c>
      <c r="B35" s="95">
        <v>32299</v>
      </c>
      <c r="C35" s="96">
        <v>0</v>
      </c>
      <c r="D35" s="96">
        <v>0</v>
      </c>
      <c r="E35" s="110">
        <v>0</v>
      </c>
      <c r="F35" s="96">
        <v>0</v>
      </c>
      <c r="G35" s="96">
        <v>0</v>
      </c>
      <c r="H35" s="96">
        <v>0</v>
      </c>
      <c r="I35" s="96">
        <v>0</v>
      </c>
      <c r="J35" s="98">
        <v>0</v>
      </c>
      <c r="K35" s="95">
        <v>31875</v>
      </c>
      <c r="L35" s="96">
        <v>2445</v>
      </c>
      <c r="M35" s="96">
        <v>4820</v>
      </c>
      <c r="N35" s="110">
        <v>0.50729999999999997</v>
      </c>
      <c r="O35" s="96">
        <v>24</v>
      </c>
      <c r="P35" s="96">
        <v>49</v>
      </c>
      <c r="Q35" s="96">
        <v>2320</v>
      </c>
      <c r="R35" s="96">
        <v>111</v>
      </c>
      <c r="S35" s="99">
        <v>60</v>
      </c>
      <c r="U35" s="64" t="str">
        <f t="shared" si="7"/>
        <v>-C</v>
      </c>
      <c r="V35" s="72" t="s">
        <v>37</v>
      </c>
      <c r="W35" s="64" t="str">
        <f t="shared" si="8"/>
        <v>IL-C</v>
      </c>
    </row>
    <row r="36" spans="1:23" x14ac:dyDescent="0.3">
      <c r="A36" s="72" t="s">
        <v>177</v>
      </c>
      <c r="B36" s="95">
        <v>14106</v>
      </c>
      <c r="C36" s="96">
        <v>44</v>
      </c>
      <c r="D36" s="96">
        <v>2548</v>
      </c>
      <c r="E36" s="110">
        <v>1.7299999999999999E-2</v>
      </c>
      <c r="F36" s="96">
        <v>4</v>
      </c>
      <c r="G36" s="96">
        <v>0</v>
      </c>
      <c r="H36" s="96">
        <v>36</v>
      </c>
      <c r="I36" s="96">
        <v>5</v>
      </c>
      <c r="J36" s="98">
        <v>7</v>
      </c>
      <c r="K36" s="95">
        <v>14122</v>
      </c>
      <c r="L36" s="96">
        <v>226</v>
      </c>
      <c r="M36" s="96">
        <v>4501</v>
      </c>
      <c r="N36" s="110">
        <v>5.0200000000000002E-2</v>
      </c>
      <c r="O36" s="96">
        <v>2</v>
      </c>
      <c r="P36" s="96">
        <v>49</v>
      </c>
      <c r="Q36" s="96">
        <v>153</v>
      </c>
      <c r="R36" s="96">
        <v>3</v>
      </c>
      <c r="S36" s="99">
        <v>24</v>
      </c>
      <c r="U36" s="64" t="str">
        <f t="shared" si="7"/>
        <v>-C</v>
      </c>
      <c r="V36" s="72" t="s">
        <v>38</v>
      </c>
      <c r="W36" s="64" t="str">
        <f t="shared" si="8"/>
        <v>IN-C</v>
      </c>
    </row>
    <row r="37" spans="1:23" x14ac:dyDescent="0.3">
      <c r="A37" s="72" t="s">
        <v>178</v>
      </c>
      <c r="B37" s="95">
        <v>7718</v>
      </c>
      <c r="C37" s="208">
        <v>110</v>
      </c>
      <c r="D37" s="208">
        <v>569</v>
      </c>
      <c r="E37" s="110">
        <v>0.193</v>
      </c>
      <c r="F37" s="96">
        <v>8</v>
      </c>
      <c r="G37" s="96">
        <v>4</v>
      </c>
      <c r="H37" s="96">
        <v>96</v>
      </c>
      <c r="I37" s="96">
        <v>0</v>
      </c>
      <c r="J37" s="98">
        <v>4</v>
      </c>
      <c r="K37" s="95">
        <v>6203</v>
      </c>
      <c r="L37" s="96">
        <v>32</v>
      </c>
      <c r="M37" s="96">
        <v>512</v>
      </c>
      <c r="N37" s="110">
        <v>6.25E-2</v>
      </c>
      <c r="O37" s="96">
        <v>0</v>
      </c>
      <c r="P37" s="96">
        <v>1</v>
      </c>
      <c r="Q37" s="96">
        <v>32</v>
      </c>
      <c r="R37" s="96">
        <v>0</v>
      </c>
      <c r="S37" s="99">
        <v>0</v>
      </c>
      <c r="U37" s="64" t="str">
        <f t="shared" si="7"/>
        <v>-C</v>
      </c>
      <c r="V37" s="72" t="s">
        <v>39</v>
      </c>
      <c r="W37" s="64" t="str">
        <f t="shared" si="8"/>
        <v>KS-C</v>
      </c>
    </row>
    <row r="38" spans="1:23" x14ac:dyDescent="0.3">
      <c r="A38" s="72" t="s">
        <v>179</v>
      </c>
      <c r="B38" s="95">
        <v>15773</v>
      </c>
      <c r="C38" s="208">
        <v>504</v>
      </c>
      <c r="D38" s="208">
        <v>2804</v>
      </c>
      <c r="E38" s="110">
        <v>0.1797</v>
      </c>
      <c r="F38" s="96">
        <v>0</v>
      </c>
      <c r="G38" s="96">
        <v>7</v>
      </c>
      <c r="H38" s="96">
        <v>499</v>
      </c>
      <c r="I38" s="96">
        <v>0</v>
      </c>
      <c r="J38" s="98">
        <v>0</v>
      </c>
      <c r="K38" s="95">
        <v>1906</v>
      </c>
      <c r="L38" s="96">
        <v>19</v>
      </c>
      <c r="M38" s="96">
        <v>117</v>
      </c>
      <c r="N38" s="110">
        <v>0.16239999999999999</v>
      </c>
      <c r="O38" s="96">
        <v>0</v>
      </c>
      <c r="P38" s="96">
        <v>1</v>
      </c>
      <c r="Q38" s="96">
        <v>18</v>
      </c>
      <c r="R38" s="96">
        <v>0</v>
      </c>
      <c r="S38" s="99">
        <v>0</v>
      </c>
      <c r="U38" s="64" t="str">
        <f t="shared" si="7"/>
        <v>-C</v>
      </c>
      <c r="V38" s="72" t="s">
        <v>40</v>
      </c>
      <c r="W38" s="64" t="str">
        <f t="shared" si="8"/>
        <v>KY-C</v>
      </c>
    </row>
    <row r="39" spans="1:23" x14ac:dyDescent="0.3">
      <c r="A39" s="72" t="s">
        <v>180</v>
      </c>
      <c r="B39" s="95">
        <v>7558</v>
      </c>
      <c r="C39" s="208">
        <v>293</v>
      </c>
      <c r="D39" s="208">
        <v>1503</v>
      </c>
      <c r="E39" s="110">
        <v>0.19500000000000001</v>
      </c>
      <c r="F39" s="96">
        <v>1</v>
      </c>
      <c r="G39" s="96">
        <v>43</v>
      </c>
      <c r="H39" s="96">
        <v>209</v>
      </c>
      <c r="I39" s="96">
        <v>0</v>
      </c>
      <c r="J39" s="98">
        <v>40</v>
      </c>
      <c r="K39" s="95">
        <v>8475</v>
      </c>
      <c r="L39" s="96">
        <v>418</v>
      </c>
      <c r="M39" s="96">
        <v>1975</v>
      </c>
      <c r="N39" s="110">
        <v>0.21160000000000001</v>
      </c>
      <c r="O39" s="96">
        <v>5</v>
      </c>
      <c r="P39" s="96">
        <v>70</v>
      </c>
      <c r="Q39" s="96">
        <v>298</v>
      </c>
      <c r="R39" s="96">
        <v>2</v>
      </c>
      <c r="S39" s="99">
        <v>45</v>
      </c>
      <c r="U39" s="64" t="str">
        <f t="shared" si="7"/>
        <v>-C</v>
      </c>
      <c r="V39" s="72" t="s">
        <v>41</v>
      </c>
      <c r="W39" s="64" t="str">
        <f t="shared" si="8"/>
        <v>LA-C</v>
      </c>
    </row>
    <row r="40" spans="1:23" x14ac:dyDescent="0.3">
      <c r="A40" s="72" t="s">
        <v>42</v>
      </c>
      <c r="B40" s="95">
        <v>1055</v>
      </c>
      <c r="C40" s="96">
        <v>74</v>
      </c>
      <c r="D40" s="96">
        <v>315</v>
      </c>
      <c r="E40" s="110">
        <v>0.2349</v>
      </c>
      <c r="F40" s="96">
        <v>7</v>
      </c>
      <c r="G40" s="96">
        <v>10</v>
      </c>
      <c r="H40" s="96">
        <v>33</v>
      </c>
      <c r="I40" s="96">
        <v>4</v>
      </c>
      <c r="J40" s="98">
        <v>35</v>
      </c>
      <c r="K40" s="95">
        <v>1091</v>
      </c>
      <c r="L40" s="96">
        <v>38</v>
      </c>
      <c r="M40" s="96">
        <v>259</v>
      </c>
      <c r="N40" s="110">
        <v>0.1467</v>
      </c>
      <c r="O40" s="96">
        <v>0</v>
      </c>
      <c r="P40" s="96">
        <v>10</v>
      </c>
      <c r="Q40" s="96">
        <v>23</v>
      </c>
      <c r="R40" s="96">
        <v>1</v>
      </c>
      <c r="S40" s="99">
        <v>4</v>
      </c>
      <c r="U40" s="64" t="str">
        <f t="shared" si="7"/>
        <v>-B</v>
      </c>
      <c r="V40" s="72" t="s">
        <v>42</v>
      </c>
      <c r="W40" s="64" t="str">
        <f t="shared" si="8"/>
        <v>MA-B</v>
      </c>
    </row>
    <row r="41" spans="1:23" x14ac:dyDescent="0.3">
      <c r="A41" s="72" t="s">
        <v>43</v>
      </c>
      <c r="B41" s="95">
        <v>30517</v>
      </c>
      <c r="C41" s="96">
        <v>736</v>
      </c>
      <c r="D41" s="96">
        <v>5860</v>
      </c>
      <c r="E41" s="110">
        <v>0.12559999999999999</v>
      </c>
      <c r="F41" s="96">
        <v>8</v>
      </c>
      <c r="G41" s="96">
        <v>0</v>
      </c>
      <c r="H41" s="96">
        <v>663</v>
      </c>
      <c r="I41" s="96">
        <v>6</v>
      </c>
      <c r="J41" s="98">
        <v>205</v>
      </c>
      <c r="K41" s="95">
        <v>25680</v>
      </c>
      <c r="L41" s="96">
        <v>383</v>
      </c>
      <c r="M41" s="96">
        <v>4754</v>
      </c>
      <c r="N41" s="110">
        <v>8.0600000000000005E-2</v>
      </c>
      <c r="O41" s="96">
        <v>5</v>
      </c>
      <c r="P41" s="96">
        <v>20</v>
      </c>
      <c r="Q41" s="96">
        <v>332</v>
      </c>
      <c r="R41" s="96">
        <v>6</v>
      </c>
      <c r="S41" s="99">
        <v>63</v>
      </c>
      <c r="U41" s="64" t="str">
        <f t="shared" ref="U41:U75" si="9">RIGHT(A41,2)</f>
        <v>-G</v>
      </c>
      <c r="V41" s="72" t="s">
        <v>43</v>
      </c>
      <c r="W41" s="64" t="str">
        <f t="shared" si="8"/>
        <v>MA-G</v>
      </c>
    </row>
    <row r="42" spans="1:23" x14ac:dyDescent="0.3">
      <c r="A42" s="111" t="s">
        <v>150</v>
      </c>
      <c r="B42" s="95">
        <v>31572</v>
      </c>
      <c r="C42" s="96">
        <v>810</v>
      </c>
      <c r="D42" s="96">
        <v>6175</v>
      </c>
      <c r="E42" s="110">
        <v>0.13119999999999998</v>
      </c>
      <c r="F42" s="96">
        <v>15</v>
      </c>
      <c r="G42" s="96">
        <v>10</v>
      </c>
      <c r="H42" s="96">
        <v>696</v>
      </c>
      <c r="I42" s="96">
        <v>10</v>
      </c>
      <c r="J42" s="98">
        <v>240</v>
      </c>
      <c r="K42" s="95">
        <v>26771</v>
      </c>
      <c r="L42" s="96">
        <v>421</v>
      </c>
      <c r="M42" s="96">
        <v>5013</v>
      </c>
      <c r="N42" s="110">
        <v>8.4000000000000005E-2</v>
      </c>
      <c r="O42" s="96">
        <v>5</v>
      </c>
      <c r="P42" s="96">
        <v>30</v>
      </c>
      <c r="Q42" s="96">
        <v>355</v>
      </c>
      <c r="R42" s="96">
        <v>7</v>
      </c>
      <c r="S42" s="99">
        <v>67</v>
      </c>
      <c r="U42" s="64" t="str">
        <f t="shared" si="9"/>
        <v>-T</v>
      </c>
      <c r="V42" s="111" t="s">
        <v>150</v>
      </c>
      <c r="W42" s="64" t="str">
        <f t="shared" si="8"/>
        <v>MA-T</v>
      </c>
    </row>
    <row r="43" spans="1:23" x14ac:dyDescent="0.3">
      <c r="A43" s="72" t="s">
        <v>181</v>
      </c>
      <c r="B43" s="95">
        <v>16363</v>
      </c>
      <c r="C43" s="96">
        <v>113</v>
      </c>
      <c r="D43" s="96">
        <v>1819</v>
      </c>
      <c r="E43" s="110">
        <v>6.2100000000000002E-2</v>
      </c>
      <c r="F43" s="96">
        <v>0</v>
      </c>
      <c r="G43" s="96">
        <v>27</v>
      </c>
      <c r="H43" s="96">
        <v>63</v>
      </c>
      <c r="I43" s="96">
        <v>7</v>
      </c>
      <c r="J43" s="98">
        <v>16</v>
      </c>
      <c r="K43" s="95">
        <v>16669</v>
      </c>
      <c r="L43" s="96">
        <v>266</v>
      </c>
      <c r="M43" s="96">
        <v>1970</v>
      </c>
      <c r="N43" s="110">
        <v>0.13500000000000001</v>
      </c>
      <c r="O43" s="96">
        <v>4</v>
      </c>
      <c r="P43" s="96">
        <v>26</v>
      </c>
      <c r="Q43" s="96">
        <v>41</v>
      </c>
      <c r="R43" s="96">
        <v>3</v>
      </c>
      <c r="S43" s="99">
        <v>194</v>
      </c>
      <c r="U43" s="64" t="str">
        <f t="shared" si="9"/>
        <v>-C</v>
      </c>
      <c r="V43" s="72" t="s">
        <v>44</v>
      </c>
      <c r="W43" s="64" t="str">
        <f t="shared" si="8"/>
        <v>MD-C</v>
      </c>
    </row>
    <row r="44" spans="1:23" x14ac:dyDescent="0.3">
      <c r="A44" s="72" t="s">
        <v>45</v>
      </c>
      <c r="B44" s="95">
        <v>301</v>
      </c>
      <c r="C44" s="96">
        <v>12</v>
      </c>
      <c r="D44" s="96">
        <v>87</v>
      </c>
      <c r="E44" s="110">
        <v>0.13789999999999999</v>
      </c>
      <c r="F44" s="96">
        <v>0</v>
      </c>
      <c r="G44" s="96">
        <v>7</v>
      </c>
      <c r="H44" s="96">
        <v>4</v>
      </c>
      <c r="I44" s="96">
        <v>0</v>
      </c>
      <c r="J44" s="98">
        <v>1</v>
      </c>
      <c r="K44" s="95">
        <v>312</v>
      </c>
      <c r="L44" s="96">
        <v>31</v>
      </c>
      <c r="M44" s="96">
        <v>59</v>
      </c>
      <c r="N44" s="110">
        <v>0.52539999999999998</v>
      </c>
      <c r="O44" s="96">
        <v>0</v>
      </c>
      <c r="P44" s="96">
        <v>8</v>
      </c>
      <c r="Q44" s="96">
        <v>20</v>
      </c>
      <c r="R44" s="96">
        <v>0</v>
      </c>
      <c r="S44" s="99">
        <v>3</v>
      </c>
      <c r="U44" s="64" t="str">
        <f t="shared" si="9"/>
        <v>-B</v>
      </c>
      <c r="V44" s="72" t="s">
        <v>45</v>
      </c>
      <c r="W44" s="64" t="str">
        <f t="shared" si="8"/>
        <v>ME-B</v>
      </c>
    </row>
    <row r="45" spans="1:23" x14ac:dyDescent="0.3">
      <c r="A45" s="72" t="s">
        <v>46</v>
      </c>
      <c r="B45" s="95">
        <v>6310</v>
      </c>
      <c r="C45" s="96">
        <v>356</v>
      </c>
      <c r="D45" s="96">
        <v>2378</v>
      </c>
      <c r="E45" s="110">
        <v>0.1507</v>
      </c>
      <c r="F45" s="96">
        <v>5</v>
      </c>
      <c r="G45" s="96">
        <v>192</v>
      </c>
      <c r="H45" s="96">
        <v>115</v>
      </c>
      <c r="I45" s="96">
        <v>0</v>
      </c>
      <c r="J45" s="98">
        <v>41</v>
      </c>
      <c r="K45" s="95">
        <v>6646</v>
      </c>
      <c r="L45" s="96">
        <v>940</v>
      </c>
      <c r="M45" s="96">
        <v>2046</v>
      </c>
      <c r="N45" s="110">
        <v>0.45939999999999998</v>
      </c>
      <c r="O45" s="96">
        <v>21</v>
      </c>
      <c r="P45" s="96">
        <v>599</v>
      </c>
      <c r="Q45" s="96">
        <v>277</v>
      </c>
      <c r="R45" s="96">
        <v>0</v>
      </c>
      <c r="S45" s="99">
        <v>45</v>
      </c>
      <c r="U45" s="64" t="str">
        <f t="shared" si="9"/>
        <v>-G</v>
      </c>
      <c r="V45" s="72" t="s">
        <v>46</v>
      </c>
      <c r="W45" s="64" t="str">
        <f t="shared" si="8"/>
        <v>ME-G</v>
      </c>
    </row>
    <row r="46" spans="1:23" x14ac:dyDescent="0.3">
      <c r="A46" s="111" t="s">
        <v>151</v>
      </c>
      <c r="B46" s="95">
        <v>6611</v>
      </c>
      <c r="C46" s="208">
        <v>368</v>
      </c>
      <c r="D46" s="208">
        <v>2465</v>
      </c>
      <c r="E46" s="110">
        <v>0.14899999999999999</v>
      </c>
      <c r="F46" s="96">
        <v>5</v>
      </c>
      <c r="G46" s="96">
        <v>199</v>
      </c>
      <c r="H46" s="96">
        <v>119</v>
      </c>
      <c r="I46" s="96">
        <v>0</v>
      </c>
      <c r="J46" s="98">
        <v>42</v>
      </c>
      <c r="K46" s="95">
        <v>6958</v>
      </c>
      <c r="L46" s="96">
        <v>971</v>
      </c>
      <c r="M46" s="96">
        <v>2105</v>
      </c>
      <c r="N46" s="110">
        <v>0.46130000000000004</v>
      </c>
      <c r="O46" s="96">
        <v>21</v>
      </c>
      <c r="P46" s="96">
        <v>607</v>
      </c>
      <c r="Q46" s="96">
        <v>297</v>
      </c>
      <c r="R46" s="96">
        <v>0</v>
      </c>
      <c r="S46" s="99">
        <v>48</v>
      </c>
      <c r="U46" s="64" t="str">
        <f t="shared" si="9"/>
        <v>-T</v>
      </c>
      <c r="V46" s="111" t="s">
        <v>151</v>
      </c>
      <c r="W46" s="64" t="str">
        <f t="shared" si="8"/>
        <v>ME-T</v>
      </c>
    </row>
    <row r="47" spans="1:23" x14ac:dyDescent="0.3">
      <c r="A47" s="72" t="s">
        <v>47</v>
      </c>
      <c r="B47" s="95">
        <v>1128</v>
      </c>
      <c r="C47" s="208">
        <v>52</v>
      </c>
      <c r="D47" s="208">
        <v>168</v>
      </c>
      <c r="E47" s="110">
        <v>0.3095</v>
      </c>
      <c r="F47" s="96">
        <v>28</v>
      </c>
      <c r="G47" s="96">
        <v>3</v>
      </c>
      <c r="H47" s="96">
        <v>46</v>
      </c>
      <c r="I47" s="96">
        <v>0</v>
      </c>
      <c r="J47" s="98">
        <v>1</v>
      </c>
      <c r="K47" s="95">
        <v>1022</v>
      </c>
      <c r="L47" s="96">
        <v>51</v>
      </c>
      <c r="M47" s="96">
        <v>133</v>
      </c>
      <c r="N47" s="110">
        <v>0.38350000000000001</v>
      </c>
      <c r="O47" s="96">
        <v>7</v>
      </c>
      <c r="P47" s="96">
        <v>2</v>
      </c>
      <c r="Q47" s="96">
        <v>45</v>
      </c>
      <c r="R47" s="96">
        <v>1</v>
      </c>
      <c r="S47" s="99">
        <v>1</v>
      </c>
      <c r="U47" s="64" t="str">
        <f t="shared" si="9"/>
        <v>-B</v>
      </c>
      <c r="V47" s="72" t="s">
        <v>47</v>
      </c>
      <c r="W47" s="64" t="str">
        <f t="shared" si="8"/>
        <v>MI-B</v>
      </c>
    </row>
    <row r="48" spans="1:23" x14ac:dyDescent="0.3">
      <c r="A48" s="72" t="s">
        <v>48</v>
      </c>
      <c r="B48" s="95">
        <v>24404</v>
      </c>
      <c r="C48" s="208">
        <v>1943</v>
      </c>
      <c r="D48" s="208">
        <v>10572</v>
      </c>
      <c r="E48" s="110">
        <v>0.1847</v>
      </c>
      <c r="F48" s="96">
        <v>89</v>
      </c>
      <c r="G48" s="96">
        <v>1261</v>
      </c>
      <c r="H48" s="96">
        <v>209</v>
      </c>
      <c r="I48" s="96">
        <v>0</v>
      </c>
      <c r="J48" s="98">
        <v>397</v>
      </c>
      <c r="K48" s="95">
        <v>24762</v>
      </c>
      <c r="L48" s="96">
        <v>1305</v>
      </c>
      <c r="M48" s="96">
        <v>8603</v>
      </c>
      <c r="N48" s="110">
        <v>0.1517</v>
      </c>
      <c r="O48" s="96">
        <v>13</v>
      </c>
      <c r="P48" s="96">
        <v>940</v>
      </c>
      <c r="Q48" s="96">
        <v>151</v>
      </c>
      <c r="R48" s="96">
        <v>2</v>
      </c>
      <c r="S48" s="99">
        <v>211</v>
      </c>
      <c r="U48" s="64" t="str">
        <f t="shared" si="9"/>
        <v>-G</v>
      </c>
      <c r="V48" s="72" t="s">
        <v>48</v>
      </c>
      <c r="W48" s="64" t="str">
        <f t="shared" si="8"/>
        <v>MI-G</v>
      </c>
    </row>
    <row r="49" spans="1:23" x14ac:dyDescent="0.3">
      <c r="A49" s="111" t="s">
        <v>152</v>
      </c>
      <c r="B49" s="95">
        <v>25532</v>
      </c>
      <c r="C49" s="208">
        <v>1995</v>
      </c>
      <c r="D49" s="208">
        <v>10740</v>
      </c>
      <c r="E49" s="110">
        <v>0.186</v>
      </c>
      <c r="F49" s="96">
        <v>117</v>
      </c>
      <c r="G49" s="96">
        <v>1264</v>
      </c>
      <c r="H49" s="96">
        <v>255</v>
      </c>
      <c r="I49" s="96">
        <v>0</v>
      </c>
      <c r="J49" s="98">
        <v>398</v>
      </c>
      <c r="K49" s="95">
        <v>25784</v>
      </c>
      <c r="L49" s="96">
        <v>1356</v>
      </c>
      <c r="M49" s="96">
        <v>8736</v>
      </c>
      <c r="N49" s="110">
        <v>0.1552</v>
      </c>
      <c r="O49" s="96">
        <v>20</v>
      </c>
      <c r="P49" s="96">
        <v>942</v>
      </c>
      <c r="Q49" s="96">
        <v>196</v>
      </c>
      <c r="R49" s="96">
        <v>3</v>
      </c>
      <c r="S49" s="99">
        <v>212</v>
      </c>
      <c r="U49" s="64" t="str">
        <f t="shared" si="9"/>
        <v>-T</v>
      </c>
      <c r="V49" s="111" t="s">
        <v>152</v>
      </c>
      <c r="W49" s="64" t="str">
        <f t="shared" si="8"/>
        <v>MI-T</v>
      </c>
    </row>
    <row r="50" spans="1:23" x14ac:dyDescent="0.3">
      <c r="A50" s="72" t="s">
        <v>49</v>
      </c>
      <c r="B50" s="95">
        <v>846</v>
      </c>
      <c r="C50" s="208">
        <v>19</v>
      </c>
      <c r="D50" s="208">
        <v>119</v>
      </c>
      <c r="E50" s="110">
        <v>0.15970000000000001</v>
      </c>
      <c r="F50" s="96">
        <v>4</v>
      </c>
      <c r="G50" s="96">
        <v>10</v>
      </c>
      <c r="H50" s="96">
        <v>11</v>
      </c>
      <c r="I50" s="96">
        <v>3</v>
      </c>
      <c r="J50" s="98">
        <v>3</v>
      </c>
      <c r="K50" s="95">
        <v>820</v>
      </c>
      <c r="L50" s="96">
        <v>94</v>
      </c>
      <c r="M50" s="96">
        <v>297</v>
      </c>
      <c r="N50" s="110">
        <v>0.3165</v>
      </c>
      <c r="O50" s="96">
        <v>3</v>
      </c>
      <c r="P50" s="96">
        <v>10</v>
      </c>
      <c r="Q50" s="96">
        <v>82</v>
      </c>
      <c r="R50" s="96">
        <v>0</v>
      </c>
      <c r="S50" s="99">
        <v>2</v>
      </c>
      <c r="U50" s="64" t="str">
        <f t="shared" si="9"/>
        <v>-B</v>
      </c>
      <c r="V50" s="72" t="s">
        <v>49</v>
      </c>
      <c r="W50" s="64" t="str">
        <f t="shared" si="8"/>
        <v>MN-B</v>
      </c>
    </row>
    <row r="51" spans="1:23" x14ac:dyDescent="0.3">
      <c r="A51" s="72" t="s">
        <v>50</v>
      </c>
      <c r="B51" s="95">
        <v>16674</v>
      </c>
      <c r="C51" s="208">
        <v>862</v>
      </c>
      <c r="D51" s="208">
        <v>4888</v>
      </c>
      <c r="E51" s="110">
        <v>0.17649999999999999</v>
      </c>
      <c r="F51" s="96">
        <v>26</v>
      </c>
      <c r="G51" s="96">
        <v>830</v>
      </c>
      <c r="H51" s="96">
        <v>17</v>
      </c>
      <c r="I51" s="96">
        <v>7</v>
      </c>
      <c r="J51" s="98">
        <v>7</v>
      </c>
      <c r="K51" s="95">
        <v>16146</v>
      </c>
      <c r="L51" s="96">
        <v>1895</v>
      </c>
      <c r="M51" s="96">
        <v>5379</v>
      </c>
      <c r="N51" s="110">
        <v>0.3523</v>
      </c>
      <c r="O51" s="96">
        <v>33</v>
      </c>
      <c r="P51" s="96">
        <v>883</v>
      </c>
      <c r="Q51" s="96">
        <v>1298</v>
      </c>
      <c r="R51" s="96">
        <v>70</v>
      </c>
      <c r="S51" s="99">
        <v>62</v>
      </c>
      <c r="U51" s="64" t="str">
        <f t="shared" si="9"/>
        <v>-G</v>
      </c>
      <c r="V51" s="72" t="s">
        <v>50</v>
      </c>
      <c r="W51" s="64" t="str">
        <f t="shared" si="8"/>
        <v>MN-G</v>
      </c>
    </row>
    <row r="52" spans="1:23" x14ac:dyDescent="0.3">
      <c r="A52" s="111" t="s">
        <v>153</v>
      </c>
      <c r="B52" s="95">
        <v>17520</v>
      </c>
      <c r="C52" s="208">
        <v>881</v>
      </c>
      <c r="D52" s="208">
        <v>5007</v>
      </c>
      <c r="E52" s="110">
        <v>0.17610000000000001</v>
      </c>
      <c r="F52" s="96">
        <v>30</v>
      </c>
      <c r="G52" s="96">
        <v>840</v>
      </c>
      <c r="H52" s="96">
        <v>28</v>
      </c>
      <c r="I52" s="96">
        <v>10</v>
      </c>
      <c r="J52" s="98">
        <v>10</v>
      </c>
      <c r="K52" s="95">
        <v>16966</v>
      </c>
      <c r="L52" s="96">
        <v>1989</v>
      </c>
      <c r="M52" s="96">
        <v>5676</v>
      </c>
      <c r="N52" s="110">
        <v>0.35039999999999999</v>
      </c>
      <c r="O52" s="96">
        <v>36</v>
      </c>
      <c r="P52" s="96">
        <v>893</v>
      </c>
      <c r="Q52" s="96">
        <v>1380</v>
      </c>
      <c r="R52" s="96">
        <v>70</v>
      </c>
      <c r="S52" s="99">
        <v>64</v>
      </c>
      <c r="U52" s="64" t="str">
        <f t="shared" si="9"/>
        <v>-T</v>
      </c>
      <c r="V52" s="111" t="s">
        <v>153</v>
      </c>
      <c r="W52" s="64" t="str">
        <f t="shared" si="8"/>
        <v>MN-T</v>
      </c>
    </row>
    <row r="53" spans="1:23" x14ac:dyDescent="0.3">
      <c r="A53" s="72" t="s">
        <v>51</v>
      </c>
      <c r="B53" s="95">
        <v>1334</v>
      </c>
      <c r="C53" s="208">
        <v>130</v>
      </c>
      <c r="D53" s="208">
        <v>175</v>
      </c>
      <c r="E53" s="110">
        <v>0.7429</v>
      </c>
      <c r="F53" s="96">
        <v>1</v>
      </c>
      <c r="G53" s="96">
        <v>12</v>
      </c>
      <c r="H53" s="96">
        <v>114</v>
      </c>
      <c r="I53" s="96">
        <v>6</v>
      </c>
      <c r="J53" s="98">
        <v>8</v>
      </c>
      <c r="K53" s="95">
        <v>1340</v>
      </c>
      <c r="L53" s="96">
        <v>92</v>
      </c>
      <c r="M53" s="96">
        <v>186</v>
      </c>
      <c r="N53" s="110">
        <v>0.49459999999999998</v>
      </c>
      <c r="O53" s="96">
        <v>0</v>
      </c>
      <c r="P53" s="96">
        <v>9</v>
      </c>
      <c r="Q53" s="96">
        <v>74</v>
      </c>
      <c r="R53" s="96">
        <v>8</v>
      </c>
      <c r="S53" s="99">
        <v>12</v>
      </c>
      <c r="U53" s="64" t="str">
        <f t="shared" si="9"/>
        <v>-B</v>
      </c>
      <c r="V53" s="72" t="s">
        <v>51</v>
      </c>
      <c r="W53" s="64" t="str">
        <f t="shared" si="8"/>
        <v>MO-B</v>
      </c>
    </row>
    <row r="54" spans="1:23" x14ac:dyDescent="0.3">
      <c r="A54" s="72" t="s">
        <v>52</v>
      </c>
      <c r="B54" s="95">
        <v>21578</v>
      </c>
      <c r="C54" s="208">
        <v>1216</v>
      </c>
      <c r="D54" s="208">
        <v>8265</v>
      </c>
      <c r="E54" s="110">
        <v>0.152</v>
      </c>
      <c r="F54" s="96">
        <v>3</v>
      </c>
      <c r="G54" s="96">
        <v>723</v>
      </c>
      <c r="H54" s="96">
        <v>382</v>
      </c>
      <c r="I54" s="96">
        <v>0</v>
      </c>
      <c r="J54" s="98">
        <v>112</v>
      </c>
      <c r="K54" s="95">
        <v>20748</v>
      </c>
      <c r="L54" s="96">
        <v>1428</v>
      </c>
      <c r="M54" s="96">
        <v>8246</v>
      </c>
      <c r="N54" s="110">
        <v>0.17319999999999999</v>
      </c>
      <c r="O54" s="96">
        <v>3</v>
      </c>
      <c r="P54" s="96">
        <v>872</v>
      </c>
      <c r="Q54" s="96">
        <v>436</v>
      </c>
      <c r="R54" s="96">
        <v>44</v>
      </c>
      <c r="S54" s="99">
        <v>109</v>
      </c>
      <c r="U54" s="64" t="str">
        <f t="shared" si="9"/>
        <v>-G</v>
      </c>
      <c r="V54" s="72" t="s">
        <v>52</v>
      </c>
      <c r="W54" s="64" t="str">
        <f t="shared" si="8"/>
        <v>MO-G</v>
      </c>
    </row>
    <row r="55" spans="1:23" x14ac:dyDescent="0.3">
      <c r="A55" s="111" t="s">
        <v>154</v>
      </c>
      <c r="B55" s="95">
        <v>22912</v>
      </c>
      <c r="C55" s="208">
        <v>1346</v>
      </c>
      <c r="D55" s="208">
        <v>8440</v>
      </c>
      <c r="E55" s="110">
        <v>0.159</v>
      </c>
      <c r="F55" s="96">
        <v>4</v>
      </c>
      <c r="G55" s="96">
        <v>735</v>
      </c>
      <c r="H55" s="96">
        <v>496</v>
      </c>
      <c r="I55" s="96">
        <v>6</v>
      </c>
      <c r="J55" s="98">
        <v>120</v>
      </c>
      <c r="K55" s="95">
        <v>22088</v>
      </c>
      <c r="L55" s="96">
        <v>1520</v>
      </c>
      <c r="M55" s="96">
        <v>8432</v>
      </c>
      <c r="N55" s="110">
        <v>0.18030000000000002</v>
      </c>
      <c r="O55" s="96">
        <v>3</v>
      </c>
      <c r="P55" s="96">
        <v>881</v>
      </c>
      <c r="Q55" s="96">
        <v>510</v>
      </c>
      <c r="R55" s="96">
        <v>52</v>
      </c>
      <c r="S55" s="99">
        <v>121</v>
      </c>
      <c r="U55" s="64" t="str">
        <f t="shared" si="9"/>
        <v>-T</v>
      </c>
      <c r="V55" s="111" t="s">
        <v>154</v>
      </c>
      <c r="W55" s="64" t="str">
        <f t="shared" si="8"/>
        <v>MO-T</v>
      </c>
    </row>
    <row r="56" spans="1:23" x14ac:dyDescent="0.3">
      <c r="A56" s="72" t="s">
        <v>182</v>
      </c>
      <c r="B56" s="95">
        <v>8606</v>
      </c>
      <c r="C56" s="208">
        <v>240</v>
      </c>
      <c r="D56" s="208">
        <v>1288</v>
      </c>
      <c r="E56" s="110">
        <v>0.186</v>
      </c>
      <c r="F56" s="96">
        <v>0</v>
      </c>
      <c r="G56" s="96">
        <v>147</v>
      </c>
      <c r="H56" s="96">
        <v>73</v>
      </c>
      <c r="I56" s="96">
        <v>1</v>
      </c>
      <c r="J56" s="98">
        <v>17</v>
      </c>
      <c r="K56" s="95">
        <v>10519</v>
      </c>
      <c r="L56" s="96">
        <v>173</v>
      </c>
      <c r="M56" s="96">
        <v>1995</v>
      </c>
      <c r="N56" s="110">
        <v>8.6699999999999999E-2</v>
      </c>
      <c r="O56" s="96">
        <v>3</v>
      </c>
      <c r="P56" s="96">
        <v>107</v>
      </c>
      <c r="Q56" s="96">
        <v>53</v>
      </c>
      <c r="R56" s="96">
        <v>0</v>
      </c>
      <c r="S56" s="99">
        <v>10</v>
      </c>
      <c r="U56" s="64" t="str">
        <f t="shared" si="9"/>
        <v>-C</v>
      </c>
      <c r="V56" s="72" t="s">
        <v>53</v>
      </c>
      <c r="W56" s="64" t="str">
        <f t="shared" si="8"/>
        <v>MS-C</v>
      </c>
    </row>
    <row r="57" spans="1:23" x14ac:dyDescent="0.3">
      <c r="A57" s="72" t="s">
        <v>183</v>
      </c>
      <c r="B57" s="95">
        <v>3290</v>
      </c>
      <c r="C57" s="208">
        <v>312</v>
      </c>
      <c r="D57" s="208">
        <v>704</v>
      </c>
      <c r="E57" s="110">
        <v>0.441</v>
      </c>
      <c r="F57" s="96">
        <v>29</v>
      </c>
      <c r="G57" s="96">
        <v>12</v>
      </c>
      <c r="H57" s="96">
        <v>305</v>
      </c>
      <c r="I57" s="96">
        <v>11</v>
      </c>
      <c r="J57" s="98">
        <v>3</v>
      </c>
      <c r="K57" s="95">
        <v>2154</v>
      </c>
      <c r="L57" s="96">
        <v>266</v>
      </c>
      <c r="M57" s="96">
        <v>620</v>
      </c>
      <c r="N57" s="110">
        <v>0.42899999999999999</v>
      </c>
      <c r="O57" s="96">
        <v>11</v>
      </c>
      <c r="P57" s="96">
        <v>3</v>
      </c>
      <c r="Q57" s="96">
        <v>251</v>
      </c>
      <c r="R57" s="96">
        <v>28</v>
      </c>
      <c r="S57" s="99">
        <v>2</v>
      </c>
      <c r="U57" s="64" t="str">
        <f t="shared" si="9"/>
        <v>-C</v>
      </c>
      <c r="V57" s="72" t="s">
        <v>54</v>
      </c>
      <c r="W57" s="64" t="str">
        <f t="shared" si="8"/>
        <v>MT-C</v>
      </c>
    </row>
    <row r="58" spans="1:23" x14ac:dyDescent="0.3">
      <c r="A58" s="72" t="s">
        <v>55</v>
      </c>
      <c r="B58" s="95">
        <v>2413</v>
      </c>
      <c r="C58" s="208">
        <v>70</v>
      </c>
      <c r="D58" s="208">
        <v>256</v>
      </c>
      <c r="E58" s="110">
        <v>0.27339999999999998</v>
      </c>
      <c r="F58" s="96">
        <v>1</v>
      </c>
      <c r="G58" s="96">
        <v>5</v>
      </c>
      <c r="H58" s="96">
        <v>66</v>
      </c>
      <c r="I58" s="96">
        <v>1</v>
      </c>
      <c r="J58" s="98">
        <v>1</v>
      </c>
      <c r="K58" s="95">
        <v>2540</v>
      </c>
      <c r="L58" s="96">
        <v>47</v>
      </c>
      <c r="M58" s="96">
        <v>258</v>
      </c>
      <c r="N58" s="110">
        <v>0.1822</v>
      </c>
      <c r="O58" s="96">
        <v>0</v>
      </c>
      <c r="P58" s="96">
        <v>5</v>
      </c>
      <c r="Q58" s="96">
        <v>45</v>
      </c>
      <c r="R58" s="96">
        <v>0</v>
      </c>
      <c r="S58" s="99">
        <v>0</v>
      </c>
      <c r="U58" s="64" t="str">
        <f t="shared" si="9"/>
        <v>-B</v>
      </c>
      <c r="V58" s="72" t="s">
        <v>55</v>
      </c>
      <c r="W58" s="64" t="str">
        <f t="shared" si="8"/>
        <v>NC-B</v>
      </c>
    </row>
    <row r="59" spans="1:23" x14ac:dyDescent="0.3">
      <c r="A59" s="72" t="s">
        <v>56</v>
      </c>
      <c r="B59" s="95">
        <v>28413</v>
      </c>
      <c r="C59" s="208">
        <v>296</v>
      </c>
      <c r="D59" s="208">
        <v>996</v>
      </c>
      <c r="E59" s="110">
        <v>0.30009999999999998</v>
      </c>
      <c r="F59" s="96">
        <v>1</v>
      </c>
      <c r="G59" s="96">
        <v>10</v>
      </c>
      <c r="H59" s="96">
        <v>218</v>
      </c>
      <c r="I59" s="96">
        <v>74</v>
      </c>
      <c r="J59" s="98">
        <v>24</v>
      </c>
      <c r="K59" s="95">
        <v>28297</v>
      </c>
      <c r="L59" s="96">
        <v>2787</v>
      </c>
      <c r="M59" s="96">
        <v>7880</v>
      </c>
      <c r="N59" s="110">
        <v>0.35370000000000001</v>
      </c>
      <c r="O59" s="96">
        <v>26</v>
      </c>
      <c r="P59" s="96">
        <v>1050</v>
      </c>
      <c r="Q59" s="96">
        <v>794</v>
      </c>
      <c r="R59" s="96">
        <v>984</v>
      </c>
      <c r="S59" s="99">
        <v>163</v>
      </c>
      <c r="U59" s="64" t="str">
        <f t="shared" si="9"/>
        <v>-G</v>
      </c>
      <c r="V59" s="72" t="s">
        <v>56</v>
      </c>
      <c r="W59" s="64" t="str">
        <f t="shared" si="8"/>
        <v>NC-G</v>
      </c>
    </row>
    <row r="60" spans="1:23" x14ac:dyDescent="0.3">
      <c r="A60" s="111" t="s">
        <v>155</v>
      </c>
      <c r="B60" s="95">
        <v>30826</v>
      </c>
      <c r="C60" s="208">
        <v>366</v>
      </c>
      <c r="D60" s="208">
        <v>1252</v>
      </c>
      <c r="E60" s="110">
        <v>0.29199999999999998</v>
      </c>
      <c r="F60" s="96">
        <v>2</v>
      </c>
      <c r="G60" s="96">
        <v>15</v>
      </c>
      <c r="H60" s="96">
        <v>284</v>
      </c>
      <c r="I60" s="96">
        <v>75</v>
      </c>
      <c r="J60" s="98">
        <v>25</v>
      </c>
      <c r="K60" s="95">
        <v>30837</v>
      </c>
      <c r="L60" s="96">
        <v>2834</v>
      </c>
      <c r="M60" s="96">
        <v>8138</v>
      </c>
      <c r="N60" s="110">
        <v>0.34820000000000001</v>
      </c>
      <c r="O60" s="96">
        <v>26</v>
      </c>
      <c r="P60" s="96">
        <v>1055</v>
      </c>
      <c r="Q60" s="96">
        <v>839</v>
      </c>
      <c r="R60" s="96">
        <v>984</v>
      </c>
      <c r="S60" s="99">
        <v>163</v>
      </c>
      <c r="U60" s="64" t="str">
        <f t="shared" si="9"/>
        <v>-T</v>
      </c>
      <c r="V60" s="111" t="s">
        <v>155</v>
      </c>
      <c r="W60" s="64" t="str">
        <f t="shared" si="8"/>
        <v>NC-T</v>
      </c>
    </row>
    <row r="61" spans="1:23" x14ac:dyDescent="0.3">
      <c r="A61" s="72" t="s">
        <v>184</v>
      </c>
      <c r="B61" s="95">
        <v>2791</v>
      </c>
      <c r="C61" s="208">
        <v>714</v>
      </c>
      <c r="D61" s="208">
        <v>1509</v>
      </c>
      <c r="E61" s="110">
        <v>0.47299999999999998</v>
      </c>
      <c r="F61" s="96">
        <v>5</v>
      </c>
      <c r="G61" s="96">
        <v>415</v>
      </c>
      <c r="H61" s="96">
        <v>258</v>
      </c>
      <c r="I61" s="96">
        <v>3</v>
      </c>
      <c r="J61" s="98">
        <v>39</v>
      </c>
      <c r="K61" s="95">
        <v>2940</v>
      </c>
      <c r="L61" s="96">
        <v>850</v>
      </c>
      <c r="M61" s="96">
        <v>1526</v>
      </c>
      <c r="N61" s="110">
        <v>0.55700000000000005</v>
      </c>
      <c r="O61" s="96">
        <v>4</v>
      </c>
      <c r="P61" s="96">
        <v>506</v>
      </c>
      <c r="Q61" s="96">
        <v>308</v>
      </c>
      <c r="R61" s="96">
        <v>1</v>
      </c>
      <c r="S61" s="99">
        <v>38</v>
      </c>
      <c r="U61" s="64" t="str">
        <f t="shared" si="9"/>
        <v>-C</v>
      </c>
      <c r="V61" s="72" t="s">
        <v>57</v>
      </c>
      <c r="W61" s="64" t="str">
        <f t="shared" si="8"/>
        <v>ND-C</v>
      </c>
    </row>
    <row r="62" spans="1:23" x14ac:dyDescent="0.3">
      <c r="A62" s="72" t="s">
        <v>58</v>
      </c>
      <c r="B62" s="95">
        <v>504</v>
      </c>
      <c r="C62" s="208">
        <v>120</v>
      </c>
      <c r="D62" s="208">
        <v>234</v>
      </c>
      <c r="E62" s="110">
        <v>0.51280000000000003</v>
      </c>
      <c r="F62" s="96">
        <v>1</v>
      </c>
      <c r="G62" s="96">
        <v>53</v>
      </c>
      <c r="H62" s="96">
        <v>49</v>
      </c>
      <c r="I62" s="96">
        <v>23</v>
      </c>
      <c r="J62" s="98">
        <v>11</v>
      </c>
      <c r="K62" s="95">
        <v>456</v>
      </c>
      <c r="L62" s="96">
        <v>136</v>
      </c>
      <c r="M62" s="96">
        <v>244</v>
      </c>
      <c r="N62" s="110">
        <v>0.55740000000000001</v>
      </c>
      <c r="O62" s="96">
        <v>0</v>
      </c>
      <c r="P62" s="96">
        <v>68</v>
      </c>
      <c r="Q62" s="96">
        <v>53</v>
      </c>
      <c r="R62" s="96">
        <v>35</v>
      </c>
      <c r="S62" s="99">
        <v>3</v>
      </c>
      <c r="U62" s="64" t="str">
        <f t="shared" si="9"/>
        <v>-B</v>
      </c>
      <c r="V62" s="72" t="s">
        <v>58</v>
      </c>
      <c r="W62" s="64" t="str">
        <f t="shared" si="8"/>
        <v>NE-B</v>
      </c>
    </row>
    <row r="63" spans="1:23" x14ac:dyDescent="0.3">
      <c r="A63" s="72" t="s">
        <v>59</v>
      </c>
      <c r="B63" s="95">
        <v>5647</v>
      </c>
      <c r="C63" s="208">
        <v>262</v>
      </c>
      <c r="D63" s="208">
        <v>1081</v>
      </c>
      <c r="E63" s="110">
        <v>0.24260000000000001</v>
      </c>
      <c r="F63" s="96">
        <v>0</v>
      </c>
      <c r="G63" s="96">
        <v>37</v>
      </c>
      <c r="H63" s="96">
        <v>219</v>
      </c>
      <c r="I63" s="96">
        <v>32</v>
      </c>
      <c r="J63" s="98">
        <v>31</v>
      </c>
      <c r="K63" s="95">
        <v>2951</v>
      </c>
      <c r="L63" s="205">
        <v>129</v>
      </c>
      <c r="M63" s="96">
        <v>774</v>
      </c>
      <c r="N63" s="110">
        <v>0.18990000000000001</v>
      </c>
      <c r="O63" s="96">
        <v>0</v>
      </c>
      <c r="P63" s="96">
        <v>11</v>
      </c>
      <c r="Q63" s="96">
        <v>124</v>
      </c>
      <c r="R63" s="96">
        <v>21</v>
      </c>
      <c r="S63" s="99">
        <v>19</v>
      </c>
      <c r="U63" s="64" t="str">
        <f t="shared" si="9"/>
        <v>-G</v>
      </c>
      <c r="V63" s="72" t="s">
        <v>59</v>
      </c>
      <c r="W63" s="64" t="str">
        <f t="shared" si="8"/>
        <v>NE-G</v>
      </c>
    </row>
    <row r="64" spans="1:23" x14ac:dyDescent="0.3">
      <c r="A64" s="111" t="s">
        <v>156</v>
      </c>
      <c r="B64" s="95">
        <v>6151</v>
      </c>
      <c r="C64" s="208">
        <v>382</v>
      </c>
      <c r="D64" s="208">
        <v>1315</v>
      </c>
      <c r="E64" s="110">
        <v>0.28999999999999998</v>
      </c>
      <c r="F64" s="96">
        <v>1</v>
      </c>
      <c r="G64" s="96">
        <v>90</v>
      </c>
      <c r="H64" s="96">
        <v>268</v>
      </c>
      <c r="I64" s="96">
        <v>55</v>
      </c>
      <c r="J64" s="98">
        <v>42</v>
      </c>
      <c r="K64" s="95">
        <v>3407</v>
      </c>
      <c r="L64" s="205">
        <v>265</v>
      </c>
      <c r="M64" s="96">
        <v>1018</v>
      </c>
      <c r="N64" s="110">
        <v>0.26</v>
      </c>
      <c r="O64" s="96">
        <v>0</v>
      </c>
      <c r="P64" s="96">
        <v>79</v>
      </c>
      <c r="Q64" s="96">
        <v>177</v>
      </c>
      <c r="R64" s="96">
        <v>56</v>
      </c>
      <c r="S64" s="99">
        <v>22</v>
      </c>
      <c r="U64" s="64" t="str">
        <f t="shared" si="9"/>
        <v>-T</v>
      </c>
      <c r="V64" s="111" t="s">
        <v>156</v>
      </c>
      <c r="W64" s="64" t="str">
        <f t="shared" si="8"/>
        <v>NE-T</v>
      </c>
    </row>
    <row r="65" spans="1:23" x14ac:dyDescent="0.3">
      <c r="A65" s="72" t="s">
        <v>185</v>
      </c>
      <c r="B65" s="95">
        <v>3993</v>
      </c>
      <c r="C65" s="208">
        <v>521</v>
      </c>
      <c r="D65" s="208">
        <v>1475</v>
      </c>
      <c r="E65" s="110">
        <v>0.35299999999999998</v>
      </c>
      <c r="F65" s="96">
        <v>3</v>
      </c>
      <c r="G65" s="96">
        <v>292</v>
      </c>
      <c r="H65" s="96">
        <v>177</v>
      </c>
      <c r="I65" s="96">
        <v>2</v>
      </c>
      <c r="J65" s="98">
        <v>48</v>
      </c>
      <c r="K65" s="95">
        <v>3044</v>
      </c>
      <c r="L65" s="96">
        <v>227</v>
      </c>
      <c r="M65" s="96">
        <v>1348</v>
      </c>
      <c r="N65" s="110">
        <v>0.16839999999999999</v>
      </c>
      <c r="O65" s="96">
        <v>0</v>
      </c>
      <c r="P65" s="96">
        <v>77</v>
      </c>
      <c r="Q65" s="96">
        <v>127</v>
      </c>
      <c r="R65" s="96">
        <v>2</v>
      </c>
      <c r="S65" s="99">
        <v>21</v>
      </c>
      <c r="U65" s="64" t="str">
        <f t="shared" si="9"/>
        <v>-C</v>
      </c>
      <c r="V65" s="72" t="s">
        <v>60</v>
      </c>
      <c r="W65" s="64" t="str">
        <f t="shared" si="8"/>
        <v>NH-C</v>
      </c>
    </row>
    <row r="66" spans="1:23" x14ac:dyDescent="0.3">
      <c r="A66" s="72" t="s">
        <v>61</v>
      </c>
      <c r="B66" s="95">
        <v>1652</v>
      </c>
      <c r="C66" s="208">
        <v>39</v>
      </c>
      <c r="D66" s="208">
        <v>73</v>
      </c>
      <c r="E66" s="110">
        <v>0.53420000000000001</v>
      </c>
      <c r="F66" s="96">
        <v>1</v>
      </c>
      <c r="G66" s="96">
        <v>0</v>
      </c>
      <c r="H66" s="96">
        <v>38</v>
      </c>
      <c r="I66" s="96">
        <v>0</v>
      </c>
      <c r="J66" s="98">
        <v>1</v>
      </c>
      <c r="K66" s="95">
        <v>1544</v>
      </c>
      <c r="L66" s="96">
        <v>7</v>
      </c>
      <c r="M66" s="96">
        <v>36</v>
      </c>
      <c r="N66" s="110">
        <v>0.19439999999999999</v>
      </c>
      <c r="O66" s="96">
        <v>0</v>
      </c>
      <c r="P66" s="96">
        <v>0</v>
      </c>
      <c r="Q66" s="96">
        <v>7</v>
      </c>
      <c r="R66" s="96">
        <v>0</v>
      </c>
      <c r="S66" s="99">
        <v>0</v>
      </c>
      <c r="U66" s="64" t="str">
        <f t="shared" si="9"/>
        <v>-B</v>
      </c>
      <c r="V66" s="72" t="s">
        <v>61</v>
      </c>
      <c r="W66" s="64" t="str">
        <f t="shared" si="8"/>
        <v>NJ-B</v>
      </c>
    </row>
    <row r="67" spans="1:23" x14ac:dyDescent="0.3">
      <c r="A67" s="72" t="s">
        <v>62</v>
      </c>
      <c r="B67" s="95">
        <v>14140</v>
      </c>
      <c r="C67" s="208">
        <v>123</v>
      </c>
      <c r="D67" s="208">
        <v>722</v>
      </c>
      <c r="E67" s="110">
        <v>0.26450000000000001</v>
      </c>
      <c r="F67" s="96">
        <v>1</v>
      </c>
      <c r="G67" s="96">
        <v>24</v>
      </c>
      <c r="H67" s="96">
        <v>32</v>
      </c>
      <c r="I67" s="96">
        <v>3</v>
      </c>
      <c r="J67" s="98">
        <v>66</v>
      </c>
      <c r="K67" s="95">
        <v>13555</v>
      </c>
      <c r="L67" s="96">
        <v>335</v>
      </c>
      <c r="M67" s="96">
        <v>1061</v>
      </c>
      <c r="N67" s="110">
        <v>0.31569999999999998</v>
      </c>
      <c r="O67" s="96">
        <v>6</v>
      </c>
      <c r="P67" s="96">
        <v>46</v>
      </c>
      <c r="Q67" s="96">
        <v>113</v>
      </c>
      <c r="R67" s="96">
        <v>12</v>
      </c>
      <c r="S67" s="99">
        <v>160</v>
      </c>
      <c r="U67" s="64" t="str">
        <f t="shared" si="9"/>
        <v>-G</v>
      </c>
      <c r="V67" s="72" t="s">
        <v>62</v>
      </c>
      <c r="W67" s="64" t="str">
        <f t="shared" si="8"/>
        <v>NJ-G</v>
      </c>
    </row>
    <row r="68" spans="1:23" x14ac:dyDescent="0.3">
      <c r="A68" s="111" t="s">
        <v>157</v>
      </c>
      <c r="B68" s="95">
        <v>15792</v>
      </c>
      <c r="C68" s="208">
        <v>162</v>
      </c>
      <c r="D68" s="208">
        <v>795</v>
      </c>
      <c r="E68" s="110">
        <v>0.20399999999999999</v>
      </c>
      <c r="F68" s="96">
        <v>2</v>
      </c>
      <c r="G68" s="96">
        <v>24</v>
      </c>
      <c r="H68" s="96">
        <v>70</v>
      </c>
      <c r="I68" s="96">
        <v>3</v>
      </c>
      <c r="J68" s="98">
        <v>67</v>
      </c>
      <c r="K68" s="95">
        <v>15099</v>
      </c>
      <c r="L68" s="96">
        <v>342</v>
      </c>
      <c r="M68" s="96">
        <v>1097</v>
      </c>
      <c r="N68" s="110">
        <v>0.31180000000000002</v>
      </c>
      <c r="O68" s="96">
        <v>6</v>
      </c>
      <c r="P68" s="96">
        <v>46</v>
      </c>
      <c r="Q68" s="96">
        <v>120</v>
      </c>
      <c r="R68" s="96">
        <v>12</v>
      </c>
      <c r="S68" s="99">
        <v>160</v>
      </c>
      <c r="U68" s="64" t="str">
        <f t="shared" si="9"/>
        <v>-T</v>
      </c>
      <c r="V68" s="111" t="s">
        <v>157</v>
      </c>
      <c r="W68" s="64" t="str">
        <f t="shared" si="8"/>
        <v>NJ-T</v>
      </c>
    </row>
    <row r="69" spans="1:23" x14ac:dyDescent="0.3">
      <c r="A69" s="72" t="s">
        <v>63</v>
      </c>
      <c r="B69" s="95">
        <v>327</v>
      </c>
      <c r="C69" s="208">
        <v>89</v>
      </c>
      <c r="D69" s="208">
        <v>189</v>
      </c>
      <c r="E69" s="110">
        <v>0.47089999999999999</v>
      </c>
      <c r="F69" s="96">
        <v>1</v>
      </c>
      <c r="G69" s="96">
        <v>35</v>
      </c>
      <c r="H69" s="96">
        <v>49</v>
      </c>
      <c r="I69" s="96">
        <v>22</v>
      </c>
      <c r="J69" s="98">
        <v>4</v>
      </c>
      <c r="K69" s="95">
        <v>323</v>
      </c>
      <c r="L69" s="96">
        <v>53</v>
      </c>
      <c r="M69" s="96">
        <v>185</v>
      </c>
      <c r="N69" s="110">
        <v>0.28649999999999998</v>
      </c>
      <c r="O69" s="96">
        <v>0</v>
      </c>
      <c r="P69" s="96">
        <v>18</v>
      </c>
      <c r="Q69" s="96">
        <v>26</v>
      </c>
      <c r="R69" s="96">
        <v>17</v>
      </c>
      <c r="S69" s="99">
        <v>4</v>
      </c>
      <c r="U69" s="64" t="str">
        <f t="shared" si="9"/>
        <v>-B</v>
      </c>
      <c r="V69" s="72" t="s">
        <v>63</v>
      </c>
      <c r="W69" s="64" t="str">
        <f t="shared" si="8"/>
        <v>NM-B</v>
      </c>
    </row>
    <row r="70" spans="1:23" x14ac:dyDescent="0.3">
      <c r="A70" s="72" t="s">
        <v>64</v>
      </c>
      <c r="B70" s="95">
        <v>7367</v>
      </c>
      <c r="C70" s="208">
        <v>165</v>
      </c>
      <c r="D70" s="208">
        <v>1292</v>
      </c>
      <c r="E70" s="110">
        <v>0.129</v>
      </c>
      <c r="F70" s="96">
        <v>7</v>
      </c>
      <c r="G70" s="96">
        <v>68</v>
      </c>
      <c r="H70" s="96">
        <v>41</v>
      </c>
      <c r="I70" s="96">
        <v>2</v>
      </c>
      <c r="J70" s="98">
        <v>48</v>
      </c>
      <c r="K70" s="95">
        <v>6433</v>
      </c>
      <c r="L70" s="96">
        <v>283</v>
      </c>
      <c r="M70" s="96">
        <v>1512</v>
      </c>
      <c r="N70" s="110">
        <v>0.18720000000000001</v>
      </c>
      <c r="O70" s="96">
        <v>5</v>
      </c>
      <c r="P70" s="96">
        <v>92</v>
      </c>
      <c r="Q70" s="96">
        <v>107</v>
      </c>
      <c r="R70" s="96">
        <v>2</v>
      </c>
      <c r="S70" s="99">
        <v>79</v>
      </c>
      <c r="U70" s="64" t="str">
        <f t="shared" si="9"/>
        <v>-G</v>
      </c>
      <c r="V70" s="72" t="s">
        <v>64</v>
      </c>
      <c r="W70" s="64" t="str">
        <f t="shared" si="8"/>
        <v>NM-G</v>
      </c>
    </row>
    <row r="71" spans="1:23" x14ac:dyDescent="0.3">
      <c r="A71" s="111" t="s">
        <v>158</v>
      </c>
      <c r="B71" s="95">
        <v>7694</v>
      </c>
      <c r="C71" s="208">
        <v>254</v>
      </c>
      <c r="D71" s="208">
        <v>1481</v>
      </c>
      <c r="E71" s="110">
        <v>0.17199999999999999</v>
      </c>
      <c r="F71" s="96">
        <v>8</v>
      </c>
      <c r="G71" s="96">
        <v>103</v>
      </c>
      <c r="H71" s="96">
        <v>90</v>
      </c>
      <c r="I71" s="96">
        <v>24</v>
      </c>
      <c r="J71" s="98">
        <v>52</v>
      </c>
      <c r="K71" s="95">
        <v>6742</v>
      </c>
      <c r="L71" s="96">
        <v>335</v>
      </c>
      <c r="M71" s="96">
        <v>1696</v>
      </c>
      <c r="N71" s="110">
        <v>0.19750000000000001</v>
      </c>
      <c r="O71" s="96">
        <v>5</v>
      </c>
      <c r="P71" s="96">
        <v>110</v>
      </c>
      <c r="Q71" s="96">
        <v>133</v>
      </c>
      <c r="R71" s="96">
        <v>19</v>
      </c>
      <c r="S71" s="99">
        <v>82</v>
      </c>
      <c r="U71" s="64" t="str">
        <f t="shared" si="9"/>
        <v>-T</v>
      </c>
      <c r="V71" s="111" t="s">
        <v>158</v>
      </c>
      <c r="W71" s="64" t="str">
        <f t="shared" si="8"/>
        <v>NM-T</v>
      </c>
    </row>
    <row r="72" spans="1:23" x14ac:dyDescent="0.3">
      <c r="A72" s="72" t="s">
        <v>186</v>
      </c>
      <c r="B72" s="95">
        <v>4310</v>
      </c>
      <c r="C72" s="208">
        <v>2</v>
      </c>
      <c r="D72" s="208">
        <v>18</v>
      </c>
      <c r="E72" s="110">
        <v>0.111</v>
      </c>
      <c r="F72" s="96">
        <v>0</v>
      </c>
      <c r="G72" s="96">
        <v>0</v>
      </c>
      <c r="H72" s="96">
        <v>1</v>
      </c>
      <c r="I72" s="96">
        <v>0</v>
      </c>
      <c r="J72" s="98">
        <v>0</v>
      </c>
      <c r="K72" s="95">
        <v>3711</v>
      </c>
      <c r="L72" s="96">
        <v>45</v>
      </c>
      <c r="M72" s="96">
        <v>766</v>
      </c>
      <c r="N72" s="110">
        <v>5.8700000000000002E-2</v>
      </c>
      <c r="O72" s="96">
        <v>16</v>
      </c>
      <c r="P72" s="96">
        <v>8</v>
      </c>
      <c r="Q72" s="96">
        <v>5</v>
      </c>
      <c r="R72" s="96">
        <v>7</v>
      </c>
      <c r="S72" s="99">
        <v>10</v>
      </c>
      <c r="U72" s="64" t="str">
        <f t="shared" si="9"/>
        <v>-C</v>
      </c>
      <c r="V72" s="72" t="s">
        <v>65</v>
      </c>
      <c r="W72" s="64" t="str">
        <f t="shared" si="8"/>
        <v>NV-C</v>
      </c>
    </row>
    <row r="73" spans="1:23" x14ac:dyDescent="0.3">
      <c r="A73" s="72" t="s">
        <v>66</v>
      </c>
      <c r="B73" s="95">
        <v>3494</v>
      </c>
      <c r="C73" s="96">
        <v>129</v>
      </c>
      <c r="D73" s="96">
        <v>341</v>
      </c>
      <c r="E73" s="110">
        <v>0.37830000000000003</v>
      </c>
      <c r="F73" s="96">
        <v>6</v>
      </c>
      <c r="G73" s="96">
        <v>3</v>
      </c>
      <c r="H73" s="96">
        <v>109</v>
      </c>
      <c r="I73" s="96">
        <v>15</v>
      </c>
      <c r="J73" s="98">
        <v>9</v>
      </c>
      <c r="K73" s="95">
        <v>3496</v>
      </c>
      <c r="L73" s="96">
        <v>111</v>
      </c>
      <c r="M73" s="96">
        <v>348</v>
      </c>
      <c r="N73" s="110">
        <v>0.31900000000000001</v>
      </c>
      <c r="O73" s="96">
        <v>2</v>
      </c>
      <c r="P73" s="96">
        <v>5</v>
      </c>
      <c r="Q73" s="96">
        <v>105</v>
      </c>
      <c r="R73" s="96">
        <v>5</v>
      </c>
      <c r="S73" s="99">
        <v>1</v>
      </c>
      <c r="U73" s="64" t="str">
        <f t="shared" si="9"/>
        <v>-B</v>
      </c>
      <c r="V73" s="72" t="s">
        <v>66</v>
      </c>
      <c r="W73" s="64" t="str">
        <f t="shared" si="8"/>
        <v>NY-B</v>
      </c>
    </row>
    <row r="74" spans="1:23" x14ac:dyDescent="0.3">
      <c r="A74" s="72" t="s">
        <v>67</v>
      </c>
      <c r="B74" s="95">
        <v>56789</v>
      </c>
      <c r="C74" s="208">
        <v>890</v>
      </c>
      <c r="D74" s="208">
        <v>12819</v>
      </c>
      <c r="E74" s="110">
        <v>6.9599999999999995E-2</v>
      </c>
      <c r="F74" s="96">
        <v>2</v>
      </c>
      <c r="G74" s="96">
        <v>24</v>
      </c>
      <c r="H74" s="96">
        <v>834</v>
      </c>
      <c r="I74" s="96">
        <v>21</v>
      </c>
      <c r="J74" s="98">
        <v>17</v>
      </c>
      <c r="K74" s="95">
        <v>61769</v>
      </c>
      <c r="L74" s="96">
        <v>869</v>
      </c>
      <c r="M74" s="96">
        <v>11378</v>
      </c>
      <c r="N74" s="110">
        <v>7.6399999999999996E-2</v>
      </c>
      <c r="O74" s="96">
        <v>3</v>
      </c>
      <c r="P74" s="96">
        <v>35</v>
      </c>
      <c r="Q74" s="96">
        <v>823</v>
      </c>
      <c r="R74" s="96">
        <v>7</v>
      </c>
      <c r="S74" s="99">
        <v>13</v>
      </c>
      <c r="U74" s="64" t="str">
        <f t="shared" si="9"/>
        <v>-G</v>
      </c>
      <c r="V74" s="72" t="s">
        <v>67</v>
      </c>
      <c r="W74" s="64" t="str">
        <f t="shared" si="8"/>
        <v>NY-G</v>
      </c>
    </row>
    <row r="75" spans="1:23" x14ac:dyDescent="0.3">
      <c r="A75" s="111" t="s">
        <v>159</v>
      </c>
      <c r="B75" s="95">
        <v>60283</v>
      </c>
      <c r="C75" s="208">
        <v>1019</v>
      </c>
      <c r="D75" s="208">
        <v>13160</v>
      </c>
      <c r="E75" s="110">
        <v>7.5999999999999998E-2</v>
      </c>
      <c r="F75" s="96">
        <v>8</v>
      </c>
      <c r="G75" s="96">
        <v>27</v>
      </c>
      <c r="H75" s="96">
        <v>943</v>
      </c>
      <c r="I75" s="96">
        <v>36</v>
      </c>
      <c r="J75" s="98">
        <v>26</v>
      </c>
      <c r="K75" s="95">
        <v>65265</v>
      </c>
      <c r="L75" s="96">
        <v>980</v>
      </c>
      <c r="M75" s="96">
        <v>11726</v>
      </c>
      <c r="N75" s="110">
        <v>8.3599999999999994E-2</v>
      </c>
      <c r="O75" s="96">
        <v>5</v>
      </c>
      <c r="P75" s="96">
        <v>40</v>
      </c>
      <c r="Q75" s="96">
        <v>928</v>
      </c>
      <c r="R75" s="96">
        <v>12</v>
      </c>
      <c r="S75" s="99">
        <v>14</v>
      </c>
      <c r="U75" s="64" t="str">
        <f t="shared" si="9"/>
        <v>-T</v>
      </c>
      <c r="V75" s="111" t="s">
        <v>159</v>
      </c>
      <c r="W75" s="64" t="str">
        <f t="shared" ref="W75:W104" si="10">IF(U75="-C",_xlfn.CONCAT(V75,U75),V75)</f>
        <v>NY-T</v>
      </c>
    </row>
    <row r="76" spans="1:23" x14ac:dyDescent="0.3">
      <c r="A76" s="72" t="s">
        <v>187</v>
      </c>
      <c r="B76" s="95">
        <v>27670</v>
      </c>
      <c r="C76" s="208">
        <v>4957</v>
      </c>
      <c r="D76" s="208">
        <v>11684</v>
      </c>
      <c r="E76" s="110">
        <v>0.42399999999999999</v>
      </c>
      <c r="F76" s="96">
        <v>418</v>
      </c>
      <c r="G76" s="96">
        <v>4530</v>
      </c>
      <c r="H76" s="96">
        <v>309</v>
      </c>
      <c r="I76" s="96">
        <v>4</v>
      </c>
      <c r="J76" s="98">
        <v>477</v>
      </c>
      <c r="K76" s="95">
        <v>27920</v>
      </c>
      <c r="L76" s="96">
        <v>2291</v>
      </c>
      <c r="M76" s="96">
        <v>9394</v>
      </c>
      <c r="N76" s="110">
        <v>0.24390000000000001</v>
      </c>
      <c r="O76" s="96">
        <v>526</v>
      </c>
      <c r="P76" s="96">
        <v>1831</v>
      </c>
      <c r="Q76" s="96">
        <v>260</v>
      </c>
      <c r="R76" s="96">
        <v>15</v>
      </c>
      <c r="S76" s="99">
        <v>140</v>
      </c>
      <c r="U76" s="64" t="str">
        <f t="shared" ref="U76:U105" si="11">RIGHT(A76,2)</f>
        <v>-C</v>
      </c>
      <c r="V76" s="72" t="s">
        <v>68</v>
      </c>
      <c r="W76" s="64" t="str">
        <f t="shared" si="10"/>
        <v>OH-C</v>
      </c>
    </row>
    <row r="77" spans="1:23" x14ac:dyDescent="0.3">
      <c r="A77" s="72" t="s">
        <v>188</v>
      </c>
      <c r="B77" s="95">
        <v>9430</v>
      </c>
      <c r="C77" s="208">
        <v>630</v>
      </c>
      <c r="D77" s="208">
        <v>3866</v>
      </c>
      <c r="E77" s="110">
        <v>0.16300000000000001</v>
      </c>
      <c r="F77" s="96">
        <v>4</v>
      </c>
      <c r="G77" s="96">
        <v>189</v>
      </c>
      <c r="H77" s="96">
        <v>391</v>
      </c>
      <c r="I77" s="96">
        <v>0</v>
      </c>
      <c r="J77" s="98">
        <v>51</v>
      </c>
      <c r="K77" s="95">
        <v>8986</v>
      </c>
      <c r="L77" s="96">
        <v>1183</v>
      </c>
      <c r="M77" s="96">
        <v>4338</v>
      </c>
      <c r="N77" s="110">
        <v>0.2727</v>
      </c>
      <c r="O77" s="96">
        <v>2</v>
      </c>
      <c r="P77" s="96">
        <v>482</v>
      </c>
      <c r="Q77" s="96">
        <v>631</v>
      </c>
      <c r="R77" s="96">
        <v>0</v>
      </c>
      <c r="S77" s="99">
        <v>85</v>
      </c>
      <c r="U77" s="64" t="str">
        <f t="shared" si="11"/>
        <v>-C</v>
      </c>
      <c r="V77" s="72" t="s">
        <v>69</v>
      </c>
      <c r="W77" s="64" t="str">
        <f t="shared" si="10"/>
        <v>OK-C</v>
      </c>
    </row>
    <row r="78" spans="1:23" x14ac:dyDescent="0.3">
      <c r="A78" s="72" t="s">
        <v>70</v>
      </c>
      <c r="B78" s="95">
        <v>554</v>
      </c>
      <c r="C78" s="208">
        <v>8</v>
      </c>
      <c r="D78" s="208">
        <v>15</v>
      </c>
      <c r="E78" s="110">
        <v>0.5333</v>
      </c>
      <c r="F78" s="96">
        <v>0</v>
      </c>
      <c r="G78" s="96">
        <v>0</v>
      </c>
      <c r="H78" s="96">
        <v>8</v>
      </c>
      <c r="I78" s="96">
        <v>0</v>
      </c>
      <c r="J78" s="98">
        <v>0</v>
      </c>
      <c r="K78" s="95">
        <v>589</v>
      </c>
      <c r="L78" s="96">
        <v>42</v>
      </c>
      <c r="M78" s="96">
        <v>91</v>
      </c>
      <c r="N78" s="110">
        <v>0.46150000000000002</v>
      </c>
      <c r="O78" s="96">
        <v>0</v>
      </c>
      <c r="P78" s="96">
        <v>12</v>
      </c>
      <c r="Q78" s="96">
        <v>26</v>
      </c>
      <c r="R78" s="96">
        <v>3</v>
      </c>
      <c r="S78" s="99">
        <v>10</v>
      </c>
      <c r="U78" s="64" t="str">
        <f t="shared" si="11"/>
        <v>-B</v>
      </c>
      <c r="V78" s="72" t="s">
        <v>70</v>
      </c>
      <c r="W78" s="64" t="str">
        <f t="shared" si="10"/>
        <v>OR-B</v>
      </c>
    </row>
    <row r="79" spans="1:23" x14ac:dyDescent="0.3">
      <c r="A79" s="72" t="s">
        <v>71</v>
      </c>
      <c r="B79" s="95">
        <v>9736</v>
      </c>
      <c r="C79" s="208">
        <v>319</v>
      </c>
      <c r="D79" s="208">
        <v>1223</v>
      </c>
      <c r="E79" s="110">
        <v>0.26079999999999998</v>
      </c>
      <c r="F79" s="96">
        <v>6</v>
      </c>
      <c r="G79" s="96">
        <v>58</v>
      </c>
      <c r="H79" s="96">
        <v>52</v>
      </c>
      <c r="I79" s="96">
        <v>0</v>
      </c>
      <c r="J79" s="98">
        <v>208</v>
      </c>
      <c r="K79" s="95">
        <v>10017</v>
      </c>
      <c r="L79" s="96">
        <v>290</v>
      </c>
      <c r="M79" s="96">
        <v>1261</v>
      </c>
      <c r="N79" s="110">
        <v>0.23</v>
      </c>
      <c r="O79" s="96">
        <v>8</v>
      </c>
      <c r="P79" s="96">
        <v>37</v>
      </c>
      <c r="Q79" s="96">
        <v>60</v>
      </c>
      <c r="R79" s="96">
        <v>0</v>
      </c>
      <c r="S79" s="99">
        <v>192</v>
      </c>
      <c r="U79" s="64" t="str">
        <f t="shared" si="11"/>
        <v>-G</v>
      </c>
      <c r="V79" s="72" t="s">
        <v>71</v>
      </c>
      <c r="W79" s="64" t="str">
        <f t="shared" si="10"/>
        <v>OR-G</v>
      </c>
    </row>
    <row r="80" spans="1:23" x14ac:dyDescent="0.3">
      <c r="A80" s="111" t="s">
        <v>160</v>
      </c>
      <c r="B80" s="95">
        <v>10290</v>
      </c>
      <c r="C80" s="208">
        <v>327</v>
      </c>
      <c r="D80" s="208">
        <v>1238</v>
      </c>
      <c r="E80" s="110">
        <v>0.2641</v>
      </c>
      <c r="F80" s="96">
        <v>6</v>
      </c>
      <c r="G80" s="96">
        <v>58</v>
      </c>
      <c r="H80" s="96">
        <v>60</v>
      </c>
      <c r="I80" s="96">
        <v>0</v>
      </c>
      <c r="J80" s="98">
        <v>208</v>
      </c>
      <c r="K80" s="95">
        <v>10606</v>
      </c>
      <c r="L80" s="96">
        <v>332</v>
      </c>
      <c r="M80" s="96">
        <v>1352</v>
      </c>
      <c r="N80" s="110">
        <v>0.24559999999999998</v>
      </c>
      <c r="O80" s="96">
        <v>8</v>
      </c>
      <c r="P80" s="96">
        <v>49</v>
      </c>
      <c r="Q80" s="96">
        <v>86</v>
      </c>
      <c r="R80" s="96">
        <v>3</v>
      </c>
      <c r="S80" s="99">
        <v>202</v>
      </c>
      <c r="U80" s="64" t="str">
        <f t="shared" si="11"/>
        <v>-T</v>
      </c>
      <c r="V80" s="111" t="s">
        <v>160</v>
      </c>
      <c r="W80" s="64" t="str">
        <f t="shared" si="10"/>
        <v>OR-T</v>
      </c>
    </row>
    <row r="81" spans="1:23" x14ac:dyDescent="0.3">
      <c r="A81" s="72" t="s">
        <v>189</v>
      </c>
      <c r="B81" s="95">
        <v>45859</v>
      </c>
      <c r="C81" s="208">
        <v>1914</v>
      </c>
      <c r="D81" s="208">
        <v>12003</v>
      </c>
      <c r="E81" s="110">
        <v>0.159</v>
      </c>
      <c r="F81" s="96">
        <v>488</v>
      </c>
      <c r="G81" s="96">
        <v>347</v>
      </c>
      <c r="H81" s="96">
        <v>1410</v>
      </c>
      <c r="I81" s="96">
        <v>63</v>
      </c>
      <c r="J81" s="98">
        <v>46</v>
      </c>
      <c r="K81" s="95">
        <v>44796</v>
      </c>
      <c r="L81" s="96">
        <v>2032</v>
      </c>
      <c r="M81" s="96">
        <v>17336</v>
      </c>
      <c r="N81" s="110">
        <v>0.1172</v>
      </c>
      <c r="O81" s="96">
        <v>416</v>
      </c>
      <c r="P81" s="96">
        <v>302</v>
      </c>
      <c r="Q81" s="96">
        <v>1532</v>
      </c>
      <c r="R81" s="96">
        <v>54</v>
      </c>
      <c r="S81" s="99">
        <v>78</v>
      </c>
      <c r="U81" s="64" t="str">
        <f t="shared" si="11"/>
        <v>-C</v>
      </c>
      <c r="V81" s="72" t="s">
        <v>72</v>
      </c>
      <c r="W81" s="64" t="str">
        <f t="shared" si="10"/>
        <v>PA-C</v>
      </c>
    </row>
    <row r="82" spans="1:23" x14ac:dyDescent="0.3">
      <c r="A82" s="72" t="s">
        <v>190</v>
      </c>
      <c r="B82" s="95">
        <v>42147</v>
      </c>
      <c r="C82" s="96">
        <v>1282</v>
      </c>
      <c r="D82" s="96">
        <v>20531</v>
      </c>
      <c r="E82" s="110">
        <v>6.2399999999999997E-2</v>
      </c>
      <c r="F82" s="96">
        <v>10</v>
      </c>
      <c r="G82" s="96">
        <v>0</v>
      </c>
      <c r="H82" s="96">
        <v>1272</v>
      </c>
      <c r="I82" s="96">
        <v>0</v>
      </c>
      <c r="J82" s="98">
        <v>0</v>
      </c>
      <c r="K82" s="95">
        <v>41190</v>
      </c>
      <c r="L82" s="96">
        <v>2687</v>
      </c>
      <c r="M82" s="96">
        <v>20967</v>
      </c>
      <c r="N82" s="110">
        <v>0.12820000000000001</v>
      </c>
      <c r="O82" s="96">
        <v>11</v>
      </c>
      <c r="P82" s="96">
        <v>50</v>
      </c>
      <c r="Q82" s="96">
        <v>2631</v>
      </c>
      <c r="R82" s="96">
        <v>8</v>
      </c>
      <c r="S82" s="99">
        <v>32</v>
      </c>
      <c r="U82" s="64" t="str">
        <f t="shared" si="11"/>
        <v>-C</v>
      </c>
      <c r="V82" s="72" t="s">
        <v>73</v>
      </c>
      <c r="W82" s="64" t="str">
        <f t="shared" si="10"/>
        <v>PR-C</v>
      </c>
    </row>
    <row r="83" spans="1:23" x14ac:dyDescent="0.3">
      <c r="A83" s="72" t="s">
        <v>191</v>
      </c>
      <c r="B83" s="95">
        <v>3619</v>
      </c>
      <c r="C83" s="96">
        <v>31</v>
      </c>
      <c r="D83" s="96">
        <v>130</v>
      </c>
      <c r="E83" s="110">
        <v>0.23799999999999999</v>
      </c>
      <c r="F83" s="96">
        <v>3</v>
      </c>
      <c r="G83" s="96">
        <v>4</v>
      </c>
      <c r="H83" s="96">
        <v>27</v>
      </c>
      <c r="I83" s="96">
        <v>5</v>
      </c>
      <c r="J83" s="98">
        <v>3</v>
      </c>
      <c r="K83" s="95">
        <v>2565</v>
      </c>
      <c r="L83" s="96">
        <v>22</v>
      </c>
      <c r="M83" s="96">
        <v>125</v>
      </c>
      <c r="N83" s="110">
        <v>0.17599999999999999</v>
      </c>
      <c r="O83" s="96">
        <v>2</v>
      </c>
      <c r="P83" s="96">
        <v>1</v>
      </c>
      <c r="Q83" s="96">
        <v>20</v>
      </c>
      <c r="R83" s="96">
        <v>0</v>
      </c>
      <c r="S83" s="99">
        <v>0</v>
      </c>
      <c r="U83" s="64" t="str">
        <f t="shared" si="11"/>
        <v>-C</v>
      </c>
      <c r="V83" s="72" t="s">
        <v>74</v>
      </c>
      <c r="W83" s="64" t="str">
        <f t="shared" si="10"/>
        <v>RI-C</v>
      </c>
    </row>
    <row r="84" spans="1:23" x14ac:dyDescent="0.3">
      <c r="A84" s="72" t="s">
        <v>75</v>
      </c>
      <c r="B84" s="95">
        <v>927</v>
      </c>
      <c r="C84" s="96">
        <v>11</v>
      </c>
      <c r="D84" s="96">
        <v>219</v>
      </c>
      <c r="E84" s="110">
        <v>5.0200000000000002E-2</v>
      </c>
      <c r="F84" s="96">
        <v>2</v>
      </c>
      <c r="G84" s="96">
        <v>1</v>
      </c>
      <c r="H84" s="96">
        <v>7</v>
      </c>
      <c r="I84" s="96">
        <v>0</v>
      </c>
      <c r="J84" s="98">
        <v>1</v>
      </c>
      <c r="K84" s="95">
        <v>1116</v>
      </c>
      <c r="L84" s="96">
        <v>8</v>
      </c>
      <c r="M84" s="96">
        <v>202</v>
      </c>
      <c r="N84" s="110">
        <v>3.9600000000000003E-2</v>
      </c>
      <c r="O84" s="96">
        <v>1</v>
      </c>
      <c r="P84" s="96">
        <v>0</v>
      </c>
      <c r="Q84" s="96">
        <v>5</v>
      </c>
      <c r="R84" s="96">
        <v>0</v>
      </c>
      <c r="S84" s="99">
        <v>2</v>
      </c>
      <c r="U84" s="64" t="str">
        <f t="shared" si="11"/>
        <v>-B</v>
      </c>
      <c r="V84" s="72" t="s">
        <v>75</v>
      </c>
      <c r="W84" s="64" t="str">
        <f t="shared" si="10"/>
        <v>SC-B</v>
      </c>
    </row>
    <row r="85" spans="1:23" x14ac:dyDescent="0.3">
      <c r="A85" s="72" t="s">
        <v>76</v>
      </c>
      <c r="B85" s="95">
        <v>26564</v>
      </c>
      <c r="C85" s="96">
        <v>137</v>
      </c>
      <c r="D85" s="96">
        <v>1854</v>
      </c>
      <c r="E85" s="110">
        <v>7.3899999999999993E-2</v>
      </c>
      <c r="F85" s="96">
        <v>19</v>
      </c>
      <c r="G85" s="96">
        <v>17</v>
      </c>
      <c r="H85" s="96">
        <v>86</v>
      </c>
      <c r="I85" s="96">
        <v>28</v>
      </c>
      <c r="J85" s="98">
        <v>22</v>
      </c>
      <c r="K85" s="95">
        <v>24012</v>
      </c>
      <c r="L85" s="96">
        <v>774</v>
      </c>
      <c r="M85" s="96">
        <v>2566</v>
      </c>
      <c r="N85" s="110">
        <v>0.30159999999999998</v>
      </c>
      <c r="O85" s="96">
        <v>119</v>
      </c>
      <c r="P85" s="96">
        <v>333</v>
      </c>
      <c r="Q85" s="96">
        <v>289</v>
      </c>
      <c r="R85" s="96">
        <v>37</v>
      </c>
      <c r="S85" s="99">
        <v>82</v>
      </c>
      <c r="U85" s="64" t="str">
        <f t="shared" si="11"/>
        <v>-G</v>
      </c>
      <c r="V85" s="72" t="s">
        <v>76</v>
      </c>
      <c r="W85" s="64" t="str">
        <f t="shared" si="10"/>
        <v>SC-G</v>
      </c>
    </row>
    <row r="86" spans="1:23" x14ac:dyDescent="0.3">
      <c r="A86" s="111" t="s">
        <v>161</v>
      </c>
      <c r="B86" s="95">
        <v>27491</v>
      </c>
      <c r="C86" s="96">
        <v>148</v>
      </c>
      <c r="D86" s="96">
        <v>2073</v>
      </c>
      <c r="E86" s="110">
        <v>7.1399999999999991E-2</v>
      </c>
      <c r="F86" s="96">
        <v>21</v>
      </c>
      <c r="G86" s="96">
        <v>18</v>
      </c>
      <c r="H86" s="96">
        <v>93</v>
      </c>
      <c r="I86" s="96">
        <v>28</v>
      </c>
      <c r="J86" s="98">
        <v>23</v>
      </c>
      <c r="K86" s="95">
        <v>25128</v>
      </c>
      <c r="L86" s="96">
        <v>782</v>
      </c>
      <c r="M86" s="96">
        <v>2768</v>
      </c>
      <c r="N86" s="110">
        <v>0.28249999999999997</v>
      </c>
      <c r="O86" s="96">
        <v>120</v>
      </c>
      <c r="P86" s="96">
        <v>333</v>
      </c>
      <c r="Q86" s="96">
        <v>294</v>
      </c>
      <c r="R86" s="96">
        <v>37</v>
      </c>
      <c r="S86" s="99">
        <v>84</v>
      </c>
      <c r="U86" s="64" t="str">
        <f t="shared" si="11"/>
        <v>-T</v>
      </c>
      <c r="V86" s="111" t="s">
        <v>161</v>
      </c>
      <c r="W86" s="64" t="str">
        <f t="shared" si="10"/>
        <v>SC-T</v>
      </c>
    </row>
    <row r="87" spans="1:23" x14ac:dyDescent="0.3">
      <c r="A87" s="72" t="s">
        <v>77</v>
      </c>
      <c r="B87" s="95">
        <v>460</v>
      </c>
      <c r="C87" s="96">
        <v>29</v>
      </c>
      <c r="D87" s="96">
        <v>52</v>
      </c>
      <c r="E87" s="110">
        <v>0.55769999999999997</v>
      </c>
      <c r="F87" s="96">
        <v>3</v>
      </c>
      <c r="G87" s="96">
        <v>15</v>
      </c>
      <c r="H87" s="96">
        <v>13</v>
      </c>
      <c r="I87" s="96">
        <v>4</v>
      </c>
      <c r="J87" s="98">
        <v>0</v>
      </c>
      <c r="K87" s="95">
        <v>457</v>
      </c>
      <c r="L87" s="96">
        <v>28</v>
      </c>
      <c r="M87" s="96">
        <v>73</v>
      </c>
      <c r="N87" s="110">
        <v>0.3836</v>
      </c>
      <c r="O87" s="96">
        <v>0</v>
      </c>
      <c r="P87" s="96">
        <v>8</v>
      </c>
      <c r="Q87" s="96">
        <v>16</v>
      </c>
      <c r="R87" s="96">
        <v>4</v>
      </c>
      <c r="S87" s="99">
        <v>6</v>
      </c>
      <c r="U87" s="64" t="str">
        <f t="shared" si="11"/>
        <v>-B</v>
      </c>
      <c r="V87" s="72" t="s">
        <v>77</v>
      </c>
      <c r="W87" s="64" t="str">
        <f t="shared" si="10"/>
        <v>SD-B</v>
      </c>
    </row>
    <row r="88" spans="1:23" x14ac:dyDescent="0.3">
      <c r="A88" s="72" t="s">
        <v>78</v>
      </c>
      <c r="B88" s="95">
        <v>3761</v>
      </c>
      <c r="C88" s="208">
        <v>776</v>
      </c>
      <c r="D88" s="208">
        <v>1136</v>
      </c>
      <c r="E88" s="110">
        <v>0.68469999999999998</v>
      </c>
      <c r="F88" s="96">
        <v>3</v>
      </c>
      <c r="G88" s="96">
        <v>532</v>
      </c>
      <c r="H88" s="96">
        <v>233</v>
      </c>
      <c r="I88" s="96">
        <v>40</v>
      </c>
      <c r="J88" s="98">
        <v>12</v>
      </c>
      <c r="K88" s="95">
        <v>3467</v>
      </c>
      <c r="L88" s="96">
        <v>783</v>
      </c>
      <c r="M88" s="96">
        <v>1381</v>
      </c>
      <c r="N88" s="110">
        <v>0.56699999999999995</v>
      </c>
      <c r="O88" s="96">
        <v>3</v>
      </c>
      <c r="P88" s="96">
        <v>494</v>
      </c>
      <c r="Q88" s="96">
        <v>208</v>
      </c>
      <c r="R88" s="96">
        <v>137</v>
      </c>
      <c r="S88" s="99">
        <v>16</v>
      </c>
      <c r="U88" s="64" t="str">
        <f t="shared" si="11"/>
        <v>-G</v>
      </c>
      <c r="V88" s="72" t="s">
        <v>78</v>
      </c>
      <c r="W88" s="64" t="str">
        <f t="shared" si="10"/>
        <v>SD-G</v>
      </c>
    </row>
    <row r="89" spans="1:23" x14ac:dyDescent="0.3">
      <c r="A89" s="111" t="s">
        <v>162</v>
      </c>
      <c r="B89" s="95">
        <v>4221</v>
      </c>
      <c r="C89" s="208">
        <v>805</v>
      </c>
      <c r="D89" s="208">
        <v>1188</v>
      </c>
      <c r="E89" s="110">
        <v>0.67800000000000005</v>
      </c>
      <c r="F89" s="96">
        <v>6</v>
      </c>
      <c r="G89" s="96">
        <v>547</v>
      </c>
      <c r="H89" s="96">
        <v>246</v>
      </c>
      <c r="I89" s="96">
        <v>44</v>
      </c>
      <c r="J89" s="98">
        <v>12</v>
      </c>
      <c r="K89" s="95">
        <v>3924</v>
      </c>
      <c r="L89" s="96">
        <v>811</v>
      </c>
      <c r="M89" s="96">
        <v>1454</v>
      </c>
      <c r="N89" s="110">
        <v>0.55779999999999996</v>
      </c>
      <c r="O89" s="96">
        <v>3</v>
      </c>
      <c r="P89" s="96">
        <v>502</v>
      </c>
      <c r="Q89" s="96">
        <v>224</v>
      </c>
      <c r="R89" s="96">
        <v>141</v>
      </c>
      <c r="S89" s="99">
        <v>22</v>
      </c>
      <c r="U89" s="64" t="str">
        <f t="shared" si="11"/>
        <v>-T</v>
      </c>
      <c r="V89" s="111" t="s">
        <v>162</v>
      </c>
      <c r="W89" s="64" t="str">
        <f t="shared" si="10"/>
        <v>SD-T</v>
      </c>
    </row>
    <row r="90" spans="1:23" x14ac:dyDescent="0.3">
      <c r="A90" s="72" t="s">
        <v>192</v>
      </c>
      <c r="B90" s="95">
        <v>10915</v>
      </c>
      <c r="C90" s="208">
        <v>230</v>
      </c>
      <c r="D90" s="208">
        <v>1068</v>
      </c>
      <c r="E90" s="110">
        <v>0.21540000000000001</v>
      </c>
      <c r="F90" s="96">
        <v>2</v>
      </c>
      <c r="G90" s="96">
        <v>5</v>
      </c>
      <c r="H90" s="96">
        <v>211</v>
      </c>
      <c r="I90" s="96">
        <v>16</v>
      </c>
      <c r="J90" s="98">
        <v>11</v>
      </c>
      <c r="K90" s="95">
        <v>10415</v>
      </c>
      <c r="L90" s="96">
        <v>140</v>
      </c>
      <c r="M90" s="96">
        <v>926</v>
      </c>
      <c r="N90" s="110">
        <v>0.1512</v>
      </c>
      <c r="O90" s="96">
        <v>0</v>
      </c>
      <c r="P90" s="96">
        <v>2</v>
      </c>
      <c r="Q90" s="96">
        <v>127</v>
      </c>
      <c r="R90" s="96">
        <v>10</v>
      </c>
      <c r="S90" s="99">
        <v>3</v>
      </c>
      <c r="U90" s="64" t="str">
        <f t="shared" si="11"/>
        <v>-C</v>
      </c>
      <c r="V90" s="72" t="s">
        <v>79</v>
      </c>
      <c r="W90" s="64" t="str">
        <f t="shared" si="10"/>
        <v>TN-C</v>
      </c>
    </row>
    <row r="91" spans="1:23" x14ac:dyDescent="0.3">
      <c r="A91" s="72" t="s">
        <v>193</v>
      </c>
      <c r="B91" s="95">
        <v>72993</v>
      </c>
      <c r="C91" s="208">
        <v>20</v>
      </c>
      <c r="D91" s="208">
        <v>1218</v>
      </c>
      <c r="E91" s="110">
        <v>1.6E-2</v>
      </c>
      <c r="F91" s="96">
        <v>3</v>
      </c>
      <c r="G91" s="96">
        <v>8</v>
      </c>
      <c r="H91" s="96">
        <v>12</v>
      </c>
      <c r="I91" s="96">
        <v>2</v>
      </c>
      <c r="J91" s="98">
        <v>3</v>
      </c>
      <c r="K91" s="95">
        <v>70865</v>
      </c>
      <c r="L91" s="96">
        <v>1266</v>
      </c>
      <c r="M91" s="96">
        <v>15584</v>
      </c>
      <c r="N91" s="110">
        <v>8.1199999999999994E-2</v>
      </c>
      <c r="O91" s="96">
        <v>37</v>
      </c>
      <c r="P91" s="96">
        <v>1110</v>
      </c>
      <c r="Q91" s="96">
        <v>115</v>
      </c>
      <c r="R91" s="96">
        <v>0</v>
      </c>
      <c r="S91" s="99">
        <v>8</v>
      </c>
      <c r="U91" s="64" t="str">
        <f t="shared" si="11"/>
        <v>-C</v>
      </c>
      <c r="V91" s="72" t="s">
        <v>80</v>
      </c>
      <c r="W91" s="64" t="str">
        <f t="shared" si="10"/>
        <v>TX-C</v>
      </c>
    </row>
    <row r="92" spans="1:23" x14ac:dyDescent="0.3">
      <c r="A92" s="72" t="s">
        <v>194</v>
      </c>
      <c r="B92" s="95">
        <v>12034</v>
      </c>
      <c r="C92" s="208">
        <v>573</v>
      </c>
      <c r="D92" s="208">
        <v>2623</v>
      </c>
      <c r="E92" s="110">
        <v>0.218</v>
      </c>
      <c r="F92" s="96">
        <v>12</v>
      </c>
      <c r="G92" s="96">
        <v>121</v>
      </c>
      <c r="H92" s="96">
        <v>319</v>
      </c>
      <c r="I92" s="96">
        <v>0</v>
      </c>
      <c r="J92" s="98">
        <v>124</v>
      </c>
      <c r="K92" s="95">
        <v>12791</v>
      </c>
      <c r="L92" s="96">
        <v>1477</v>
      </c>
      <c r="M92" s="96">
        <v>2883</v>
      </c>
      <c r="N92" s="110">
        <v>0.51229999999999998</v>
      </c>
      <c r="O92" s="96">
        <v>15</v>
      </c>
      <c r="P92" s="96">
        <v>419</v>
      </c>
      <c r="Q92" s="96">
        <v>754</v>
      </c>
      <c r="R92" s="96">
        <v>8</v>
      </c>
      <c r="S92" s="99">
        <v>301</v>
      </c>
      <c r="U92" s="64" t="str">
        <f t="shared" si="11"/>
        <v>-C</v>
      </c>
      <c r="V92" s="72" t="s">
        <v>81</v>
      </c>
      <c r="W92" s="64" t="str">
        <f t="shared" si="10"/>
        <v>UT-C</v>
      </c>
    </row>
    <row r="93" spans="1:23" x14ac:dyDescent="0.3">
      <c r="A93" s="72" t="s">
        <v>82</v>
      </c>
      <c r="B93" s="95">
        <v>1138</v>
      </c>
      <c r="C93" s="208">
        <v>95</v>
      </c>
      <c r="D93" s="208">
        <v>487</v>
      </c>
      <c r="E93" s="110">
        <v>0.1951</v>
      </c>
      <c r="F93" s="96">
        <v>1</v>
      </c>
      <c r="G93" s="96">
        <v>30</v>
      </c>
      <c r="H93" s="96">
        <v>55</v>
      </c>
      <c r="I93" s="96">
        <v>1</v>
      </c>
      <c r="J93" s="98">
        <v>8</v>
      </c>
      <c r="K93" s="95">
        <v>1016</v>
      </c>
      <c r="L93" s="96">
        <v>249</v>
      </c>
      <c r="M93" s="96">
        <v>470</v>
      </c>
      <c r="N93" s="110">
        <v>0.52980000000000005</v>
      </c>
      <c r="O93" s="96">
        <v>0</v>
      </c>
      <c r="P93" s="96">
        <v>88</v>
      </c>
      <c r="Q93" s="96">
        <v>152</v>
      </c>
      <c r="R93" s="96">
        <v>0</v>
      </c>
      <c r="S93" s="99">
        <v>11</v>
      </c>
      <c r="U93" s="64" t="str">
        <f t="shared" si="11"/>
        <v>-B</v>
      </c>
      <c r="V93" s="72" t="s">
        <v>82</v>
      </c>
      <c r="W93" s="64" t="str">
        <f t="shared" si="10"/>
        <v>VA-B</v>
      </c>
    </row>
    <row r="94" spans="1:23" x14ac:dyDescent="0.3">
      <c r="A94" s="72" t="s">
        <v>83</v>
      </c>
      <c r="B94" s="95">
        <v>18177</v>
      </c>
      <c r="C94" s="208">
        <v>2807</v>
      </c>
      <c r="D94" s="208">
        <v>6728</v>
      </c>
      <c r="E94" s="110">
        <v>0.41949999999999998</v>
      </c>
      <c r="F94" s="96">
        <v>10</v>
      </c>
      <c r="G94" s="96">
        <v>1437</v>
      </c>
      <c r="H94" s="96">
        <v>519</v>
      </c>
      <c r="I94" s="96">
        <v>3</v>
      </c>
      <c r="J94" s="98">
        <v>887</v>
      </c>
      <c r="K94" s="95">
        <v>15163</v>
      </c>
      <c r="L94" s="96">
        <v>2669</v>
      </c>
      <c r="M94" s="96">
        <v>6014</v>
      </c>
      <c r="N94" s="110">
        <v>0.44379999999999997</v>
      </c>
      <c r="O94" s="96">
        <v>7</v>
      </c>
      <c r="P94" s="96">
        <v>1107</v>
      </c>
      <c r="Q94" s="96">
        <v>609</v>
      </c>
      <c r="R94" s="96">
        <v>2</v>
      </c>
      <c r="S94" s="99">
        <v>994</v>
      </c>
      <c r="U94" s="64" t="str">
        <f t="shared" si="11"/>
        <v>-G</v>
      </c>
      <c r="V94" s="72" t="s">
        <v>83</v>
      </c>
      <c r="W94" s="64" t="str">
        <f t="shared" si="10"/>
        <v>VA-G</v>
      </c>
    </row>
    <row r="95" spans="1:23" x14ac:dyDescent="0.3">
      <c r="A95" s="111" t="s">
        <v>163</v>
      </c>
      <c r="B95" s="95">
        <v>19315</v>
      </c>
      <c r="C95" s="208">
        <v>2902</v>
      </c>
      <c r="D95" s="208">
        <v>7215</v>
      </c>
      <c r="E95" s="110">
        <v>0.40200000000000002</v>
      </c>
      <c r="F95" s="96">
        <v>11</v>
      </c>
      <c r="G95" s="96">
        <v>1467</v>
      </c>
      <c r="H95" s="96">
        <v>574</v>
      </c>
      <c r="I95" s="96">
        <v>4</v>
      </c>
      <c r="J95" s="98">
        <v>895</v>
      </c>
      <c r="K95" s="95">
        <v>16179</v>
      </c>
      <c r="L95" s="96">
        <v>2918</v>
      </c>
      <c r="M95" s="96">
        <v>6484</v>
      </c>
      <c r="N95" s="110">
        <v>0.45</v>
      </c>
      <c r="O95" s="96">
        <v>7</v>
      </c>
      <c r="P95" s="96">
        <v>1195</v>
      </c>
      <c r="Q95" s="96">
        <v>761</v>
      </c>
      <c r="R95" s="96">
        <v>2</v>
      </c>
      <c r="S95" s="99">
        <v>1005</v>
      </c>
      <c r="U95" s="64" t="str">
        <f t="shared" si="11"/>
        <v>-T</v>
      </c>
      <c r="V95" s="111" t="s">
        <v>163</v>
      </c>
      <c r="W95" s="64" t="str">
        <f t="shared" si="10"/>
        <v>VA-T</v>
      </c>
    </row>
    <row r="96" spans="1:23" x14ac:dyDescent="0.3">
      <c r="A96" s="72" t="s">
        <v>84</v>
      </c>
      <c r="B96" s="95">
        <v>246</v>
      </c>
      <c r="C96" s="208">
        <v>47</v>
      </c>
      <c r="D96" s="208">
        <v>80</v>
      </c>
      <c r="E96" s="110">
        <v>0.58750000000000002</v>
      </c>
      <c r="F96" s="96">
        <v>0</v>
      </c>
      <c r="G96" s="96">
        <v>16</v>
      </c>
      <c r="H96" s="96">
        <v>24</v>
      </c>
      <c r="I96" s="96">
        <v>3</v>
      </c>
      <c r="J96" s="98">
        <v>5</v>
      </c>
      <c r="K96" s="95">
        <v>240</v>
      </c>
      <c r="L96" s="96">
        <v>38</v>
      </c>
      <c r="M96" s="96">
        <v>53</v>
      </c>
      <c r="N96" s="110">
        <v>0.71699999999999997</v>
      </c>
      <c r="O96" s="96">
        <v>0</v>
      </c>
      <c r="P96" s="96">
        <v>14</v>
      </c>
      <c r="Q96" s="96">
        <v>20</v>
      </c>
      <c r="R96" s="96">
        <v>0</v>
      </c>
      <c r="S96" s="99">
        <v>4</v>
      </c>
      <c r="U96" s="64" t="str">
        <f t="shared" si="11"/>
        <v>-B</v>
      </c>
      <c r="V96" s="72" t="s">
        <v>84</v>
      </c>
      <c r="W96" s="64" t="str">
        <f t="shared" si="10"/>
        <v>VT-B</v>
      </c>
    </row>
    <row r="97" spans="1:23" x14ac:dyDescent="0.3">
      <c r="A97" s="72" t="s">
        <v>85</v>
      </c>
      <c r="B97" s="95">
        <v>5827</v>
      </c>
      <c r="C97" s="208">
        <v>750</v>
      </c>
      <c r="D97" s="208">
        <v>2030</v>
      </c>
      <c r="E97" s="110">
        <v>0.37069999999999997</v>
      </c>
      <c r="F97" s="96">
        <v>1</v>
      </c>
      <c r="G97" s="96">
        <v>528</v>
      </c>
      <c r="H97" s="96">
        <v>129</v>
      </c>
      <c r="I97" s="96">
        <v>13</v>
      </c>
      <c r="J97" s="98">
        <v>80</v>
      </c>
      <c r="K97" s="95">
        <v>5608</v>
      </c>
      <c r="L97" s="96">
        <v>792</v>
      </c>
      <c r="M97" s="96">
        <v>1460</v>
      </c>
      <c r="N97" s="110">
        <v>0.54249999999999998</v>
      </c>
      <c r="O97" s="96">
        <v>3</v>
      </c>
      <c r="P97" s="96">
        <v>622</v>
      </c>
      <c r="Q97" s="96">
        <v>93</v>
      </c>
      <c r="R97" s="96">
        <v>8</v>
      </c>
      <c r="S97" s="99">
        <v>70</v>
      </c>
      <c r="U97" s="64" t="str">
        <f t="shared" si="11"/>
        <v>-G</v>
      </c>
      <c r="V97" s="72" t="s">
        <v>85</v>
      </c>
      <c r="W97" s="64" t="str">
        <f t="shared" si="10"/>
        <v>VT-G</v>
      </c>
    </row>
    <row r="98" spans="1:23" x14ac:dyDescent="0.3">
      <c r="A98" s="111" t="s">
        <v>164</v>
      </c>
      <c r="B98" s="95">
        <v>6073</v>
      </c>
      <c r="C98" s="208">
        <v>797</v>
      </c>
      <c r="D98" s="208">
        <v>2110</v>
      </c>
      <c r="E98" s="110">
        <v>0.378</v>
      </c>
      <c r="F98" s="96">
        <v>1</v>
      </c>
      <c r="G98" s="96">
        <v>544</v>
      </c>
      <c r="H98" s="96">
        <v>153</v>
      </c>
      <c r="I98" s="96">
        <v>16</v>
      </c>
      <c r="J98" s="98">
        <v>85</v>
      </c>
      <c r="K98" s="95">
        <v>5848</v>
      </c>
      <c r="L98" s="96">
        <v>830</v>
      </c>
      <c r="M98" s="96">
        <v>1513</v>
      </c>
      <c r="N98" s="110">
        <v>0.54859999999999998</v>
      </c>
      <c r="O98" s="96">
        <v>3</v>
      </c>
      <c r="P98" s="96">
        <v>636</v>
      </c>
      <c r="Q98" s="96">
        <v>113</v>
      </c>
      <c r="R98" s="96">
        <v>8</v>
      </c>
      <c r="S98" s="99">
        <v>74</v>
      </c>
      <c r="U98" s="64" t="str">
        <f t="shared" si="11"/>
        <v>-T</v>
      </c>
      <c r="V98" s="111" t="s">
        <v>164</v>
      </c>
      <c r="W98" s="64" t="str">
        <f t="shared" si="10"/>
        <v>VT-T</v>
      </c>
    </row>
    <row r="99" spans="1:23" x14ac:dyDescent="0.3">
      <c r="A99" s="72" t="s">
        <v>86</v>
      </c>
      <c r="B99" s="95">
        <v>1033</v>
      </c>
      <c r="C99" s="208">
        <v>59</v>
      </c>
      <c r="D99" s="208">
        <v>144</v>
      </c>
      <c r="E99" s="110">
        <v>0.40970000000000001</v>
      </c>
      <c r="F99" s="96">
        <v>0</v>
      </c>
      <c r="G99" s="96">
        <v>0</v>
      </c>
      <c r="H99" s="96">
        <v>56</v>
      </c>
      <c r="I99" s="96">
        <v>5</v>
      </c>
      <c r="J99" s="98">
        <v>1</v>
      </c>
      <c r="K99" s="95">
        <v>874</v>
      </c>
      <c r="L99" s="96">
        <v>75</v>
      </c>
      <c r="M99" s="96">
        <v>640</v>
      </c>
      <c r="N99" s="110">
        <v>0.1172</v>
      </c>
      <c r="O99" s="96">
        <v>7</v>
      </c>
      <c r="P99" s="96">
        <v>13</v>
      </c>
      <c r="Q99" s="96">
        <v>40</v>
      </c>
      <c r="R99" s="96">
        <v>9</v>
      </c>
      <c r="S99" s="99">
        <v>13</v>
      </c>
      <c r="U99" s="64" t="str">
        <f t="shared" si="11"/>
        <v>-B</v>
      </c>
      <c r="V99" s="72" t="s">
        <v>86</v>
      </c>
      <c r="W99" s="64" t="str">
        <f t="shared" si="10"/>
        <v>WA-B</v>
      </c>
    </row>
    <row r="100" spans="1:23" x14ac:dyDescent="0.3">
      <c r="A100" s="72" t="s">
        <v>87</v>
      </c>
      <c r="B100" s="95">
        <v>12092</v>
      </c>
      <c r="C100" s="208">
        <v>912</v>
      </c>
      <c r="D100" s="208">
        <v>1200</v>
      </c>
      <c r="E100" s="110">
        <v>0.76300000000000001</v>
      </c>
      <c r="F100" s="96">
        <v>92</v>
      </c>
      <c r="G100" s="96">
        <v>0</v>
      </c>
      <c r="H100" s="96">
        <v>898</v>
      </c>
      <c r="I100" s="96">
        <v>0</v>
      </c>
      <c r="J100" s="98">
        <v>0</v>
      </c>
      <c r="K100" s="95">
        <v>10047</v>
      </c>
      <c r="L100" s="96">
        <v>761</v>
      </c>
      <c r="M100" s="96">
        <v>1449</v>
      </c>
      <c r="N100" s="110">
        <v>0.5252</v>
      </c>
      <c r="O100" s="96">
        <v>0</v>
      </c>
      <c r="P100" s="96">
        <v>0</v>
      </c>
      <c r="Q100" s="96">
        <v>761</v>
      </c>
      <c r="R100" s="96">
        <v>0</v>
      </c>
      <c r="S100" s="99">
        <v>0</v>
      </c>
      <c r="U100" s="64" t="str">
        <f t="shared" si="11"/>
        <v>-G</v>
      </c>
      <c r="V100" s="72" t="s">
        <v>87</v>
      </c>
      <c r="W100" s="64" t="str">
        <f t="shared" si="10"/>
        <v>WA-G</v>
      </c>
    </row>
    <row r="101" spans="1:23" x14ac:dyDescent="0.3">
      <c r="A101" s="111" t="s">
        <v>165</v>
      </c>
      <c r="B101" s="95">
        <v>13125</v>
      </c>
      <c r="C101" s="208">
        <v>971</v>
      </c>
      <c r="D101" s="208">
        <v>1344</v>
      </c>
      <c r="E101" s="110">
        <v>0.72199999999999998</v>
      </c>
      <c r="F101" s="96">
        <v>92</v>
      </c>
      <c r="G101" s="96">
        <v>0</v>
      </c>
      <c r="H101" s="96">
        <v>954</v>
      </c>
      <c r="I101" s="96">
        <v>5</v>
      </c>
      <c r="J101" s="98">
        <v>1</v>
      </c>
      <c r="K101" s="95">
        <v>10922</v>
      </c>
      <c r="L101" s="96">
        <v>836</v>
      </c>
      <c r="M101" s="96">
        <v>2090</v>
      </c>
      <c r="N101" s="110">
        <v>0.4</v>
      </c>
      <c r="O101" s="96">
        <v>7</v>
      </c>
      <c r="P101" s="96">
        <v>13</v>
      </c>
      <c r="Q101" s="96">
        <v>801</v>
      </c>
      <c r="R101" s="96">
        <v>9</v>
      </c>
      <c r="S101" s="99">
        <v>13</v>
      </c>
      <c r="U101" s="64" t="str">
        <f t="shared" si="11"/>
        <v>-T</v>
      </c>
      <c r="V101" s="111" t="s">
        <v>165</v>
      </c>
      <c r="W101" s="64" t="str">
        <f t="shared" si="10"/>
        <v>WA-T</v>
      </c>
    </row>
    <row r="102" spans="1:23" x14ac:dyDescent="0.3">
      <c r="A102" s="72" t="s">
        <v>195</v>
      </c>
      <c r="B102" s="95">
        <v>22161</v>
      </c>
      <c r="C102" s="208">
        <v>1198</v>
      </c>
      <c r="D102" s="208">
        <v>6835</v>
      </c>
      <c r="E102" s="110">
        <v>0.17530000000000001</v>
      </c>
      <c r="F102" s="96">
        <v>9</v>
      </c>
      <c r="G102" s="96">
        <v>654</v>
      </c>
      <c r="H102" s="96">
        <v>473</v>
      </c>
      <c r="I102" s="96">
        <v>2</v>
      </c>
      <c r="J102" s="98">
        <v>78</v>
      </c>
      <c r="K102" s="95">
        <v>22026</v>
      </c>
      <c r="L102" s="96">
        <v>3696</v>
      </c>
      <c r="M102" s="96">
        <v>8904</v>
      </c>
      <c r="N102" s="110">
        <v>0.41510000000000002</v>
      </c>
      <c r="O102" s="96">
        <v>61</v>
      </c>
      <c r="P102" s="96">
        <v>2492</v>
      </c>
      <c r="Q102" s="96">
        <v>1031</v>
      </c>
      <c r="R102" s="96">
        <v>27</v>
      </c>
      <c r="S102" s="99">
        <v>128</v>
      </c>
      <c r="U102" s="64" t="str">
        <f t="shared" si="11"/>
        <v>-C</v>
      </c>
      <c r="V102" s="72" t="s">
        <v>88</v>
      </c>
      <c r="W102" s="64" t="str">
        <f t="shared" si="10"/>
        <v>WI-C</v>
      </c>
    </row>
    <row r="103" spans="1:23" x14ac:dyDescent="0.3">
      <c r="A103" s="72" t="s">
        <v>196</v>
      </c>
      <c r="B103" s="95">
        <v>8732</v>
      </c>
      <c r="C103" s="208">
        <v>3041</v>
      </c>
      <c r="D103" s="208">
        <v>6060</v>
      </c>
      <c r="E103" s="110">
        <v>0.502</v>
      </c>
      <c r="F103" s="96">
        <v>0</v>
      </c>
      <c r="G103" s="96">
        <v>614</v>
      </c>
      <c r="H103" s="96">
        <v>2095</v>
      </c>
      <c r="I103" s="96">
        <v>80</v>
      </c>
      <c r="J103" s="98">
        <v>316</v>
      </c>
      <c r="K103" s="95">
        <v>7016</v>
      </c>
      <c r="L103" s="96">
        <v>2310</v>
      </c>
      <c r="M103" s="96">
        <v>4070</v>
      </c>
      <c r="N103" s="110">
        <v>0.56759999999999999</v>
      </c>
      <c r="O103" s="96">
        <v>0</v>
      </c>
      <c r="P103" s="96">
        <v>852</v>
      </c>
      <c r="Q103" s="96">
        <v>1336</v>
      </c>
      <c r="R103" s="96">
        <v>18</v>
      </c>
      <c r="S103" s="99">
        <v>156</v>
      </c>
      <c r="U103" s="64" t="str">
        <f t="shared" si="11"/>
        <v>-C</v>
      </c>
      <c r="V103" s="72" t="s">
        <v>89</v>
      </c>
      <c r="W103" s="64" t="str">
        <f t="shared" si="10"/>
        <v>WV-C</v>
      </c>
    </row>
    <row r="104" spans="1:23" ht="15.5" thickBot="1" x14ac:dyDescent="0.35">
      <c r="A104" s="75" t="s">
        <v>197</v>
      </c>
      <c r="B104" s="100">
        <v>2823</v>
      </c>
      <c r="C104" s="209">
        <v>70</v>
      </c>
      <c r="D104" s="209">
        <v>225</v>
      </c>
      <c r="E104" s="112">
        <v>0.311</v>
      </c>
      <c r="F104" s="101">
        <v>2</v>
      </c>
      <c r="G104" s="101">
        <v>1</v>
      </c>
      <c r="H104" s="101">
        <v>57</v>
      </c>
      <c r="I104" s="101">
        <v>1</v>
      </c>
      <c r="J104" s="103">
        <v>13</v>
      </c>
      <c r="K104" s="100">
        <v>2800</v>
      </c>
      <c r="L104" s="101">
        <v>63</v>
      </c>
      <c r="M104" s="101">
        <v>210</v>
      </c>
      <c r="N104" s="112">
        <v>0.3</v>
      </c>
      <c r="O104" s="101">
        <v>0</v>
      </c>
      <c r="P104" s="101">
        <v>0</v>
      </c>
      <c r="Q104" s="101">
        <v>58</v>
      </c>
      <c r="R104" s="101">
        <v>5</v>
      </c>
      <c r="S104" s="104">
        <v>3</v>
      </c>
      <c r="U104" s="64" t="str">
        <f t="shared" si="11"/>
        <v>-C</v>
      </c>
      <c r="V104" s="72" t="s">
        <v>90</v>
      </c>
      <c r="W104" s="64" t="str">
        <f t="shared" si="10"/>
        <v>WY-C</v>
      </c>
    </row>
    <row r="105" spans="1:23" x14ac:dyDescent="0.3">
      <c r="A105" s="83" t="s">
        <v>298</v>
      </c>
      <c r="U105" s="64" t="str">
        <f t="shared" si="11"/>
        <v>et</v>
      </c>
    </row>
  </sheetData>
  <sortState xmlns:xlrd2="http://schemas.microsoft.com/office/spreadsheetml/2017/richdata2" ref="A9:S104">
    <sortCondition ref="A9:A104"/>
  </sortState>
  <printOptions horizontalCentered="1"/>
  <pageMargins left="0.2" right="0.2" top="0.25" bottom="0.25" header="0.3" footer="0.3"/>
  <pageSetup scale="54" orientation="portrait" r:id="rId1"/>
  <rowBreaks count="1" manualBreakCount="1">
    <brk id="52" max="16383" man="1"/>
  </rowBreaks>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961F6-3BE3-4C1C-BB4F-1839C521CE76}">
  <sheetPr codeName="Sheet16"/>
  <dimension ref="A1:U25"/>
  <sheetViews>
    <sheetView workbookViewId="0">
      <selection activeCell="A4" sqref="A4:S25"/>
    </sheetView>
  </sheetViews>
  <sheetFormatPr defaultRowHeight="14.5" x14ac:dyDescent="0.35"/>
  <cols>
    <col min="2" max="2" width="11.1796875" customWidth="1"/>
    <col min="3" max="3" width="10.1796875" customWidth="1"/>
    <col min="4" max="4" width="11.54296875" customWidth="1"/>
    <col min="6" max="6" width="10.453125" customWidth="1"/>
    <col min="7" max="9" width="9.453125" bestFit="1" customWidth="1"/>
    <col min="10" max="10" width="11.1796875" customWidth="1"/>
    <col min="11" max="11" width="11" customWidth="1"/>
    <col min="12" max="12" width="10.453125" customWidth="1"/>
    <col min="13" max="13" width="12" customWidth="1"/>
    <col min="15" max="15" width="9.81640625" customWidth="1"/>
    <col min="19" max="19" width="10.453125" customWidth="1"/>
    <col min="21" max="21" width="0" hidden="1" customWidth="1"/>
  </cols>
  <sheetData>
    <row r="1" spans="1:21" ht="15" thickBot="1" x14ac:dyDescent="0.4">
      <c r="A1" s="10"/>
      <c r="B1" s="11"/>
      <c r="C1" s="11"/>
      <c r="D1" s="11"/>
      <c r="E1" s="11"/>
      <c r="F1" s="11"/>
      <c r="G1" s="12"/>
      <c r="H1" s="12"/>
      <c r="I1" s="13"/>
      <c r="J1" s="12"/>
      <c r="K1" s="11"/>
      <c r="L1" s="11"/>
      <c r="M1" s="11"/>
      <c r="N1" s="11"/>
      <c r="O1" s="11"/>
      <c r="P1" s="12"/>
      <c r="Q1" s="12"/>
      <c r="R1" s="13"/>
      <c r="S1" s="12"/>
    </row>
    <row r="2" spans="1:21" ht="15" thickBot="1" x14ac:dyDescent="0.4">
      <c r="A2" s="43"/>
      <c r="B2" s="44"/>
      <c r="C2" s="45"/>
      <c r="D2" s="45"/>
      <c r="E2" s="45" t="s">
        <v>101</v>
      </c>
      <c r="F2" s="45"/>
      <c r="G2" s="45"/>
      <c r="H2" s="45"/>
      <c r="I2" s="45"/>
      <c r="J2" s="45"/>
      <c r="K2" s="45"/>
      <c r="L2" s="45"/>
      <c r="M2" s="45"/>
      <c r="N2" s="45" t="s">
        <v>102</v>
      </c>
      <c r="O2" s="45"/>
      <c r="P2" s="45"/>
      <c r="Q2" s="45"/>
      <c r="R2" s="45"/>
      <c r="S2" s="46"/>
    </row>
    <row r="3" spans="1:21" ht="39.5" x14ac:dyDescent="0.35">
      <c r="A3" s="47" t="s">
        <v>94</v>
      </c>
      <c r="B3" s="48" t="s">
        <v>104</v>
      </c>
      <c r="C3" s="49" t="s">
        <v>98</v>
      </c>
      <c r="D3" s="49" t="s">
        <v>99</v>
      </c>
      <c r="E3" s="49" t="s">
        <v>100</v>
      </c>
      <c r="F3" s="49" t="s">
        <v>109</v>
      </c>
      <c r="G3" s="49" t="s">
        <v>105</v>
      </c>
      <c r="H3" s="49" t="s">
        <v>107</v>
      </c>
      <c r="I3" s="49" t="s">
        <v>106</v>
      </c>
      <c r="J3" s="49" t="s">
        <v>112</v>
      </c>
      <c r="K3" s="48" t="s">
        <v>104</v>
      </c>
      <c r="L3" s="49" t="s">
        <v>98</v>
      </c>
      <c r="M3" s="49" t="s">
        <v>99</v>
      </c>
      <c r="N3" s="49" t="s">
        <v>100</v>
      </c>
      <c r="O3" s="49" t="s">
        <v>110</v>
      </c>
      <c r="P3" s="49" t="s">
        <v>105</v>
      </c>
      <c r="Q3" s="49" t="s">
        <v>108</v>
      </c>
      <c r="R3" s="49" t="s">
        <v>106</v>
      </c>
      <c r="S3" s="49" t="s">
        <v>112</v>
      </c>
    </row>
    <row r="4" spans="1:21" x14ac:dyDescent="0.35">
      <c r="A4" s="14" t="s">
        <v>144</v>
      </c>
      <c r="B4" s="50">
        <v>13170</v>
      </c>
      <c r="C4" s="51">
        <v>745</v>
      </c>
      <c r="D4" s="51">
        <v>3198</v>
      </c>
      <c r="E4" s="52">
        <v>23.3</v>
      </c>
      <c r="F4" s="51">
        <v>1</v>
      </c>
      <c r="G4" s="51">
        <v>75</v>
      </c>
      <c r="H4" s="51">
        <v>635</v>
      </c>
      <c r="I4" s="51">
        <v>25</v>
      </c>
      <c r="J4" s="51">
        <v>45</v>
      </c>
      <c r="K4" s="50">
        <v>13674</v>
      </c>
      <c r="L4" s="51">
        <v>772</v>
      </c>
      <c r="M4" s="51">
        <v>3064</v>
      </c>
      <c r="N4" s="52">
        <v>25.2</v>
      </c>
      <c r="O4" s="51">
        <v>2</v>
      </c>
      <c r="P4" s="51">
        <v>55</v>
      </c>
      <c r="Q4" s="51">
        <v>675</v>
      </c>
      <c r="R4" s="51">
        <v>24</v>
      </c>
      <c r="S4" s="51">
        <v>34</v>
      </c>
      <c r="U4" t="str">
        <f>RIGHT(A4,2)</f>
        <v>-T</v>
      </c>
    </row>
    <row r="5" spans="1:21" x14ac:dyDescent="0.35">
      <c r="A5" s="14" t="s">
        <v>145</v>
      </c>
      <c r="B5" s="50">
        <v>6173</v>
      </c>
      <c r="C5" s="51">
        <v>189</v>
      </c>
      <c r="D5" s="51">
        <v>394</v>
      </c>
      <c r="E5" s="52">
        <v>47.97</v>
      </c>
      <c r="F5" s="51">
        <v>14</v>
      </c>
      <c r="G5" s="51">
        <v>4</v>
      </c>
      <c r="H5" s="51">
        <v>132</v>
      </c>
      <c r="I5" s="51">
        <v>32</v>
      </c>
      <c r="J5" s="51">
        <v>40</v>
      </c>
      <c r="K5" s="50">
        <v>5508</v>
      </c>
      <c r="L5" s="51">
        <v>158</v>
      </c>
      <c r="M5" s="51">
        <v>473</v>
      </c>
      <c r="N5" s="52">
        <v>33.4</v>
      </c>
      <c r="O5" s="51">
        <v>0</v>
      </c>
      <c r="P5" s="51">
        <v>6</v>
      </c>
      <c r="Q5" s="51">
        <v>104</v>
      </c>
      <c r="R5" s="51">
        <v>48</v>
      </c>
      <c r="S5" s="51">
        <v>17</v>
      </c>
      <c r="U5" t="str">
        <f t="shared" ref="U5:U25" si="0">RIGHT(A5,2)</f>
        <v>-T</v>
      </c>
    </row>
    <row r="6" spans="1:21" x14ac:dyDescent="0.35">
      <c r="A6" s="14" t="s">
        <v>146</v>
      </c>
      <c r="B6" s="50">
        <v>3686</v>
      </c>
      <c r="C6" s="51">
        <v>223</v>
      </c>
      <c r="D6" s="51">
        <v>1568</v>
      </c>
      <c r="E6" s="52">
        <v>14.22</v>
      </c>
      <c r="F6" s="51">
        <v>1</v>
      </c>
      <c r="G6" s="51">
        <v>94</v>
      </c>
      <c r="H6" s="51">
        <v>60</v>
      </c>
      <c r="I6" s="51">
        <v>0</v>
      </c>
      <c r="J6" s="51">
        <v>68</v>
      </c>
      <c r="K6" s="50">
        <v>3677</v>
      </c>
      <c r="L6" s="51">
        <v>208</v>
      </c>
      <c r="M6" s="51">
        <v>1372</v>
      </c>
      <c r="N6" s="52">
        <v>15.16</v>
      </c>
      <c r="O6" s="51">
        <v>2</v>
      </c>
      <c r="P6" s="51">
        <v>84</v>
      </c>
      <c r="Q6" s="51">
        <v>84</v>
      </c>
      <c r="R6" s="51">
        <v>0</v>
      </c>
      <c r="S6" s="51">
        <v>39</v>
      </c>
      <c r="U6" t="str">
        <f t="shared" si="0"/>
        <v>-T</v>
      </c>
    </row>
    <row r="7" spans="1:21" x14ac:dyDescent="0.35">
      <c r="A7" s="14" t="s">
        <v>147</v>
      </c>
      <c r="B7" s="50">
        <v>50486</v>
      </c>
      <c r="C7" s="51">
        <v>232</v>
      </c>
      <c r="D7" s="51">
        <v>3820</v>
      </c>
      <c r="E7" s="52">
        <v>6.07</v>
      </c>
      <c r="F7" s="51">
        <v>42</v>
      </c>
      <c r="G7" s="51">
        <v>44</v>
      </c>
      <c r="H7" s="51">
        <v>147</v>
      </c>
      <c r="I7" s="51">
        <v>16</v>
      </c>
      <c r="J7" s="51">
        <v>28</v>
      </c>
      <c r="K7" s="50">
        <v>52522</v>
      </c>
      <c r="L7" s="51">
        <v>148</v>
      </c>
      <c r="M7" s="51">
        <v>4087</v>
      </c>
      <c r="N7" s="52">
        <v>3.62</v>
      </c>
      <c r="O7" s="51">
        <v>23</v>
      </c>
      <c r="P7" s="51">
        <v>53</v>
      </c>
      <c r="Q7" s="51">
        <v>71</v>
      </c>
      <c r="R7" s="51">
        <v>28</v>
      </c>
      <c r="S7" s="51">
        <v>14</v>
      </c>
      <c r="U7" t="str">
        <f t="shared" si="0"/>
        <v>-T</v>
      </c>
    </row>
    <row r="8" spans="1:21" x14ac:dyDescent="0.35">
      <c r="A8" s="14" t="s">
        <v>148</v>
      </c>
      <c r="B8" s="50">
        <v>15585</v>
      </c>
      <c r="C8" s="51">
        <v>2054</v>
      </c>
      <c r="D8" s="51">
        <v>9275</v>
      </c>
      <c r="E8" s="52">
        <v>22.15</v>
      </c>
      <c r="F8" s="51">
        <v>3</v>
      </c>
      <c r="G8" s="51">
        <v>1137</v>
      </c>
      <c r="H8" s="51">
        <v>809</v>
      </c>
      <c r="I8" s="51">
        <v>51</v>
      </c>
      <c r="J8" s="51">
        <v>106</v>
      </c>
      <c r="K8" s="50">
        <v>15668</v>
      </c>
      <c r="L8" s="51">
        <v>3133</v>
      </c>
      <c r="M8" s="51">
        <v>8891</v>
      </c>
      <c r="N8" s="52">
        <v>35.24</v>
      </c>
      <c r="O8" s="51">
        <v>1</v>
      </c>
      <c r="P8" s="51">
        <v>1673</v>
      </c>
      <c r="Q8" s="51">
        <v>1294</v>
      </c>
      <c r="R8" s="51">
        <v>142</v>
      </c>
      <c r="S8" s="51">
        <v>110</v>
      </c>
      <c r="U8" t="str">
        <f t="shared" si="0"/>
        <v>-T</v>
      </c>
    </row>
    <row r="9" spans="1:21" x14ac:dyDescent="0.35">
      <c r="A9" s="14" t="s">
        <v>149</v>
      </c>
      <c r="B9" s="50">
        <v>8042</v>
      </c>
      <c r="C9" s="51">
        <v>824</v>
      </c>
      <c r="D9" s="51">
        <v>3162</v>
      </c>
      <c r="E9" s="52">
        <v>26.06</v>
      </c>
      <c r="F9" s="51">
        <v>36</v>
      </c>
      <c r="G9" s="51">
        <v>444</v>
      </c>
      <c r="H9" s="51">
        <v>205</v>
      </c>
      <c r="I9" s="51">
        <v>13</v>
      </c>
      <c r="J9" s="51">
        <v>146</v>
      </c>
      <c r="K9" s="50">
        <v>7045</v>
      </c>
      <c r="L9" s="51">
        <v>915</v>
      </c>
      <c r="M9" s="51">
        <v>2594</v>
      </c>
      <c r="N9" s="52">
        <v>35.270000000000003</v>
      </c>
      <c r="O9" s="51">
        <v>50</v>
      </c>
      <c r="P9" s="51">
        <v>458</v>
      </c>
      <c r="Q9" s="51">
        <v>256</v>
      </c>
      <c r="R9" s="51">
        <v>16</v>
      </c>
      <c r="S9" s="51">
        <v>145</v>
      </c>
      <c r="U9" t="str">
        <f t="shared" si="0"/>
        <v>-T</v>
      </c>
    </row>
    <row r="10" spans="1:21" ht="15.65" customHeight="1" x14ac:dyDescent="0.35">
      <c r="A10" s="14" t="s">
        <v>150</v>
      </c>
      <c r="B10" s="50">
        <v>31572</v>
      </c>
      <c r="C10" s="51">
        <v>810</v>
      </c>
      <c r="D10" s="51">
        <v>6175</v>
      </c>
      <c r="E10" s="52">
        <v>13.12</v>
      </c>
      <c r="F10" s="51">
        <v>15</v>
      </c>
      <c r="G10" s="51">
        <v>10</v>
      </c>
      <c r="H10" s="51">
        <v>696</v>
      </c>
      <c r="I10" s="51">
        <v>10</v>
      </c>
      <c r="J10" s="51">
        <v>240</v>
      </c>
      <c r="K10" s="50">
        <v>26771</v>
      </c>
      <c r="L10" s="51">
        <v>421</v>
      </c>
      <c r="M10" s="51">
        <v>5013</v>
      </c>
      <c r="N10" s="52">
        <v>8.4</v>
      </c>
      <c r="O10" s="51">
        <v>5</v>
      </c>
      <c r="P10" s="51">
        <v>30</v>
      </c>
      <c r="Q10" s="51">
        <v>355</v>
      </c>
      <c r="R10" s="51">
        <v>7</v>
      </c>
      <c r="S10" s="51">
        <v>67</v>
      </c>
      <c r="U10" t="str">
        <f t="shared" si="0"/>
        <v>-T</v>
      </c>
    </row>
    <row r="11" spans="1:21" ht="15.65" customHeight="1" x14ac:dyDescent="0.35">
      <c r="A11" s="14" t="s">
        <v>151</v>
      </c>
      <c r="B11" s="50">
        <v>6611</v>
      </c>
      <c r="C11" s="51">
        <v>364</v>
      </c>
      <c r="D11" s="51">
        <v>2423</v>
      </c>
      <c r="E11" s="52">
        <v>15.02</v>
      </c>
      <c r="F11" s="51">
        <v>5</v>
      </c>
      <c r="G11" s="51">
        <v>199</v>
      </c>
      <c r="H11" s="51">
        <v>119</v>
      </c>
      <c r="I11" s="51">
        <v>0</v>
      </c>
      <c r="J11" s="51">
        <v>42</v>
      </c>
      <c r="K11" s="50">
        <v>6958</v>
      </c>
      <c r="L11" s="51">
        <v>971</v>
      </c>
      <c r="M11" s="51">
        <v>2105</v>
      </c>
      <c r="N11" s="52">
        <v>46.13</v>
      </c>
      <c r="O11" s="51">
        <v>21</v>
      </c>
      <c r="P11" s="51">
        <v>607</v>
      </c>
      <c r="Q11" s="51">
        <v>297</v>
      </c>
      <c r="R11" s="51">
        <v>0</v>
      </c>
      <c r="S11" s="51">
        <v>48</v>
      </c>
      <c r="U11" t="str">
        <f t="shared" si="0"/>
        <v>-T</v>
      </c>
    </row>
    <row r="12" spans="1:21" ht="15.65" customHeight="1" x14ac:dyDescent="0.35">
      <c r="A12" s="14" t="s">
        <v>152</v>
      </c>
      <c r="B12" s="50">
        <v>25532</v>
      </c>
      <c r="C12" s="51">
        <v>1995</v>
      </c>
      <c r="D12" s="51">
        <v>10687</v>
      </c>
      <c r="E12" s="52">
        <v>18.670000000000002</v>
      </c>
      <c r="F12" s="51">
        <v>117</v>
      </c>
      <c r="G12" s="51">
        <v>1264</v>
      </c>
      <c r="H12" s="51">
        <v>255</v>
      </c>
      <c r="I12" s="51">
        <v>0</v>
      </c>
      <c r="J12" s="51">
        <v>398</v>
      </c>
      <c r="K12" s="50">
        <v>25784</v>
      </c>
      <c r="L12" s="51">
        <v>1356</v>
      </c>
      <c r="M12" s="51">
        <v>8736</v>
      </c>
      <c r="N12" s="52">
        <v>15.52</v>
      </c>
      <c r="O12" s="51">
        <v>20</v>
      </c>
      <c r="P12" s="51">
        <v>942</v>
      </c>
      <c r="Q12" s="51">
        <v>196</v>
      </c>
      <c r="R12" s="51">
        <v>3</v>
      </c>
      <c r="S12" s="51">
        <v>212</v>
      </c>
      <c r="U12" t="str">
        <f t="shared" si="0"/>
        <v>-T</v>
      </c>
    </row>
    <row r="13" spans="1:21" x14ac:dyDescent="0.35">
      <c r="A13" s="14" t="s">
        <v>153</v>
      </c>
      <c r="B13" s="50">
        <v>17520</v>
      </c>
      <c r="C13" s="51">
        <v>881</v>
      </c>
      <c r="D13" s="51">
        <v>5002</v>
      </c>
      <c r="E13" s="52">
        <v>17.61</v>
      </c>
      <c r="F13" s="51">
        <v>30</v>
      </c>
      <c r="G13" s="51">
        <v>840</v>
      </c>
      <c r="H13" s="51">
        <v>28</v>
      </c>
      <c r="I13" s="51">
        <v>10</v>
      </c>
      <c r="J13" s="51">
        <v>10</v>
      </c>
      <c r="K13" s="50">
        <v>16966</v>
      </c>
      <c r="L13" s="51">
        <v>1989</v>
      </c>
      <c r="M13" s="51">
        <v>5676</v>
      </c>
      <c r="N13" s="52">
        <v>35.04</v>
      </c>
      <c r="O13" s="51">
        <v>36</v>
      </c>
      <c r="P13" s="51">
        <v>893</v>
      </c>
      <c r="Q13" s="51">
        <v>1380</v>
      </c>
      <c r="R13" s="51">
        <v>70</v>
      </c>
      <c r="S13" s="51">
        <v>64</v>
      </c>
      <c r="U13" t="str">
        <f t="shared" si="0"/>
        <v>-T</v>
      </c>
    </row>
    <row r="14" spans="1:21" x14ac:dyDescent="0.35">
      <c r="A14" s="14" t="s">
        <v>154</v>
      </c>
      <c r="B14" s="50">
        <v>22912</v>
      </c>
      <c r="C14" s="51">
        <v>1338</v>
      </c>
      <c r="D14" s="51">
        <v>8122</v>
      </c>
      <c r="E14" s="52">
        <v>16.47</v>
      </c>
      <c r="F14" s="51">
        <v>4</v>
      </c>
      <c r="G14" s="51">
        <v>735</v>
      </c>
      <c r="H14" s="51">
        <v>496</v>
      </c>
      <c r="I14" s="51">
        <v>6</v>
      </c>
      <c r="J14" s="51">
        <v>120</v>
      </c>
      <c r="K14" s="50">
        <v>22088</v>
      </c>
      <c r="L14" s="51">
        <v>1520</v>
      </c>
      <c r="M14" s="51">
        <v>8432</v>
      </c>
      <c r="N14" s="52">
        <v>18.03</v>
      </c>
      <c r="O14" s="51">
        <v>3</v>
      </c>
      <c r="P14" s="51">
        <v>881</v>
      </c>
      <c r="Q14" s="51">
        <v>510</v>
      </c>
      <c r="R14" s="51">
        <v>52</v>
      </c>
      <c r="S14" s="51">
        <v>121</v>
      </c>
      <c r="U14" t="str">
        <f t="shared" si="0"/>
        <v>-T</v>
      </c>
    </row>
    <row r="15" spans="1:21" x14ac:dyDescent="0.35">
      <c r="A15" s="14" t="s">
        <v>155</v>
      </c>
      <c r="B15" s="50">
        <v>30826</v>
      </c>
      <c r="C15" s="51">
        <v>368</v>
      </c>
      <c r="D15" s="51">
        <v>1249</v>
      </c>
      <c r="E15" s="52">
        <v>29.46</v>
      </c>
      <c r="F15" s="51">
        <v>2</v>
      </c>
      <c r="G15" s="51">
        <v>15</v>
      </c>
      <c r="H15" s="51">
        <v>284</v>
      </c>
      <c r="I15" s="51">
        <v>75</v>
      </c>
      <c r="J15" s="51">
        <v>25</v>
      </c>
      <c r="K15" s="50">
        <v>30837</v>
      </c>
      <c r="L15" s="51">
        <v>2834</v>
      </c>
      <c r="M15" s="51">
        <v>8138</v>
      </c>
      <c r="N15" s="52">
        <v>34.82</v>
      </c>
      <c r="O15" s="51">
        <v>26</v>
      </c>
      <c r="P15" s="51">
        <v>1055</v>
      </c>
      <c r="Q15" s="51">
        <v>839</v>
      </c>
      <c r="R15" s="51">
        <v>984</v>
      </c>
      <c r="S15" s="51">
        <v>163</v>
      </c>
      <c r="U15" t="str">
        <f t="shared" si="0"/>
        <v>-T</v>
      </c>
    </row>
    <row r="16" spans="1:21" x14ac:dyDescent="0.35">
      <c r="A16" s="14" t="s">
        <v>156</v>
      </c>
      <c r="B16" s="50">
        <v>6151</v>
      </c>
      <c r="C16" s="51">
        <v>381</v>
      </c>
      <c r="D16" s="51">
        <v>1310</v>
      </c>
      <c r="E16" s="52">
        <v>29.08</v>
      </c>
      <c r="F16" s="51">
        <v>1</v>
      </c>
      <c r="G16" s="51">
        <v>90</v>
      </c>
      <c r="H16" s="51">
        <v>268</v>
      </c>
      <c r="I16" s="51">
        <v>55</v>
      </c>
      <c r="J16" s="51">
        <v>42</v>
      </c>
      <c r="K16" s="50">
        <v>3407</v>
      </c>
      <c r="L16" s="51">
        <v>283</v>
      </c>
      <c r="M16" s="51">
        <v>1018</v>
      </c>
      <c r="N16" s="52">
        <v>27.8</v>
      </c>
      <c r="O16" s="51">
        <v>0</v>
      </c>
      <c r="P16" s="51">
        <v>79</v>
      </c>
      <c r="Q16" s="51">
        <v>177</v>
      </c>
      <c r="R16" s="51">
        <v>56</v>
      </c>
      <c r="S16" s="51">
        <v>22</v>
      </c>
      <c r="U16" t="str">
        <f t="shared" si="0"/>
        <v>-T</v>
      </c>
    </row>
    <row r="17" spans="1:21" x14ac:dyDescent="0.35">
      <c r="A17" s="14" t="s">
        <v>157</v>
      </c>
      <c r="B17" s="50">
        <v>15792</v>
      </c>
      <c r="C17" s="51">
        <v>162</v>
      </c>
      <c r="D17" s="51">
        <v>538</v>
      </c>
      <c r="E17" s="52">
        <v>30.11</v>
      </c>
      <c r="F17" s="51">
        <v>2</v>
      </c>
      <c r="G17" s="51">
        <v>24</v>
      </c>
      <c r="H17" s="51">
        <v>70</v>
      </c>
      <c r="I17" s="51">
        <v>3</v>
      </c>
      <c r="J17" s="51">
        <v>67</v>
      </c>
      <c r="K17" s="50">
        <v>15099</v>
      </c>
      <c r="L17" s="51">
        <v>342</v>
      </c>
      <c r="M17" s="51">
        <v>1097</v>
      </c>
      <c r="N17" s="52">
        <v>31.18</v>
      </c>
      <c r="O17" s="51">
        <v>6</v>
      </c>
      <c r="P17" s="51">
        <v>46</v>
      </c>
      <c r="Q17" s="51">
        <v>120</v>
      </c>
      <c r="R17" s="51">
        <v>12</v>
      </c>
      <c r="S17" s="51">
        <v>160</v>
      </c>
      <c r="U17" t="str">
        <f t="shared" si="0"/>
        <v>-T</v>
      </c>
    </row>
    <row r="18" spans="1:21" x14ac:dyDescent="0.35">
      <c r="A18" s="14" t="s">
        <v>158</v>
      </c>
      <c r="B18" s="50">
        <v>7694</v>
      </c>
      <c r="C18" s="51">
        <v>255</v>
      </c>
      <c r="D18" s="51">
        <v>1476</v>
      </c>
      <c r="E18" s="52">
        <v>17.28</v>
      </c>
      <c r="F18" s="51">
        <v>8</v>
      </c>
      <c r="G18" s="51">
        <v>103</v>
      </c>
      <c r="H18" s="51">
        <v>90</v>
      </c>
      <c r="I18" s="51">
        <v>24</v>
      </c>
      <c r="J18" s="51">
        <v>52</v>
      </c>
      <c r="K18" s="50">
        <v>6742</v>
      </c>
      <c r="L18" s="51">
        <v>335</v>
      </c>
      <c r="M18" s="51">
        <v>1696</v>
      </c>
      <c r="N18" s="52">
        <v>19.75</v>
      </c>
      <c r="O18" s="51">
        <v>5</v>
      </c>
      <c r="P18" s="51">
        <v>110</v>
      </c>
      <c r="Q18" s="51">
        <v>133</v>
      </c>
      <c r="R18" s="51">
        <v>19</v>
      </c>
      <c r="S18" s="51">
        <v>82</v>
      </c>
      <c r="U18" t="str">
        <f t="shared" si="0"/>
        <v>-T</v>
      </c>
    </row>
    <row r="19" spans="1:21" x14ac:dyDescent="0.35">
      <c r="A19" s="14" t="s">
        <v>159</v>
      </c>
      <c r="B19" s="50">
        <v>60283</v>
      </c>
      <c r="C19" s="51">
        <v>1019</v>
      </c>
      <c r="D19" s="51">
        <v>13125</v>
      </c>
      <c r="E19" s="52">
        <v>7.76</v>
      </c>
      <c r="F19" s="51">
        <v>8</v>
      </c>
      <c r="G19" s="51">
        <v>27</v>
      </c>
      <c r="H19" s="51">
        <v>943</v>
      </c>
      <c r="I19" s="51">
        <v>36</v>
      </c>
      <c r="J19" s="51">
        <v>26</v>
      </c>
      <c r="K19" s="50">
        <v>65265</v>
      </c>
      <c r="L19" s="51">
        <v>980</v>
      </c>
      <c r="M19" s="51">
        <v>11726</v>
      </c>
      <c r="N19" s="52">
        <v>8.36</v>
      </c>
      <c r="O19" s="51">
        <v>5</v>
      </c>
      <c r="P19" s="51">
        <v>40</v>
      </c>
      <c r="Q19" s="51">
        <v>928</v>
      </c>
      <c r="R19" s="51">
        <v>12</v>
      </c>
      <c r="S19" s="51">
        <v>14</v>
      </c>
      <c r="U19" t="str">
        <f t="shared" si="0"/>
        <v>-T</v>
      </c>
    </row>
    <row r="20" spans="1:21" x14ac:dyDescent="0.35">
      <c r="A20" s="14" t="s">
        <v>160</v>
      </c>
      <c r="B20" s="50">
        <v>10290</v>
      </c>
      <c r="C20" s="51">
        <v>327</v>
      </c>
      <c r="D20" s="51">
        <v>1238</v>
      </c>
      <c r="E20" s="52">
        <v>26.41</v>
      </c>
      <c r="F20" s="51">
        <v>6</v>
      </c>
      <c r="G20" s="51">
        <v>58</v>
      </c>
      <c r="H20" s="51">
        <v>60</v>
      </c>
      <c r="I20" s="51">
        <v>0</v>
      </c>
      <c r="J20" s="51">
        <v>208</v>
      </c>
      <c r="K20" s="50">
        <v>10606</v>
      </c>
      <c r="L20" s="51">
        <v>332</v>
      </c>
      <c r="M20" s="51">
        <v>1352</v>
      </c>
      <c r="N20" s="52">
        <v>24.56</v>
      </c>
      <c r="O20" s="51">
        <v>8</v>
      </c>
      <c r="P20" s="51">
        <v>49</v>
      </c>
      <c r="Q20" s="51">
        <v>86</v>
      </c>
      <c r="R20" s="51">
        <v>3</v>
      </c>
      <c r="S20" s="51">
        <v>202</v>
      </c>
      <c r="U20" t="str">
        <f t="shared" si="0"/>
        <v>-T</v>
      </c>
    </row>
    <row r="21" spans="1:21" x14ac:dyDescent="0.35">
      <c r="A21" s="14" t="s">
        <v>161</v>
      </c>
      <c r="B21" s="50">
        <v>27491</v>
      </c>
      <c r="C21" s="51">
        <v>148</v>
      </c>
      <c r="D21" s="51">
        <v>2073</v>
      </c>
      <c r="E21" s="52">
        <v>7.14</v>
      </c>
      <c r="F21" s="51">
        <v>21</v>
      </c>
      <c r="G21" s="51">
        <v>18</v>
      </c>
      <c r="H21" s="51">
        <v>93</v>
      </c>
      <c r="I21" s="51">
        <v>28</v>
      </c>
      <c r="J21" s="51">
        <v>23</v>
      </c>
      <c r="K21" s="50">
        <v>25128</v>
      </c>
      <c r="L21" s="51">
        <v>782</v>
      </c>
      <c r="M21" s="51">
        <v>2768</v>
      </c>
      <c r="N21" s="52">
        <v>28.25</v>
      </c>
      <c r="O21" s="51">
        <v>120</v>
      </c>
      <c r="P21" s="51">
        <v>333</v>
      </c>
      <c r="Q21" s="51">
        <v>294</v>
      </c>
      <c r="R21" s="51">
        <v>37</v>
      </c>
      <c r="S21" s="51">
        <v>84</v>
      </c>
      <c r="U21" t="str">
        <f t="shared" si="0"/>
        <v>-T</v>
      </c>
    </row>
    <row r="22" spans="1:21" x14ac:dyDescent="0.35">
      <c r="A22" s="14" t="s">
        <v>162</v>
      </c>
      <c r="B22" s="50">
        <v>4221</v>
      </c>
      <c r="C22" s="51">
        <v>802</v>
      </c>
      <c r="D22" s="51">
        <v>1181</v>
      </c>
      <c r="E22" s="52">
        <v>67.91</v>
      </c>
      <c r="F22" s="51">
        <v>6</v>
      </c>
      <c r="G22" s="51">
        <v>547</v>
      </c>
      <c r="H22" s="51">
        <v>246</v>
      </c>
      <c r="I22" s="51">
        <v>44</v>
      </c>
      <c r="J22" s="51">
        <v>12</v>
      </c>
      <c r="K22" s="50">
        <v>3924</v>
      </c>
      <c r="L22" s="51">
        <v>811</v>
      </c>
      <c r="M22" s="51">
        <v>1454</v>
      </c>
      <c r="N22" s="52">
        <v>55.78</v>
      </c>
      <c r="O22" s="51">
        <v>3</v>
      </c>
      <c r="P22" s="51">
        <v>502</v>
      </c>
      <c r="Q22" s="51">
        <v>224</v>
      </c>
      <c r="R22" s="51">
        <v>141</v>
      </c>
      <c r="S22" s="51">
        <v>22</v>
      </c>
      <c r="U22" t="str">
        <f t="shared" si="0"/>
        <v>-T</v>
      </c>
    </row>
    <row r="23" spans="1:21" x14ac:dyDescent="0.35">
      <c r="A23" s="14" t="s">
        <v>163</v>
      </c>
      <c r="B23" s="50">
        <v>19315</v>
      </c>
      <c r="C23" s="51">
        <v>2897</v>
      </c>
      <c r="D23" s="51">
        <v>7167</v>
      </c>
      <c r="E23" s="52">
        <v>40.42</v>
      </c>
      <c r="F23" s="51">
        <v>11</v>
      </c>
      <c r="G23" s="51">
        <v>1467</v>
      </c>
      <c r="H23" s="51">
        <v>574</v>
      </c>
      <c r="I23" s="51">
        <v>4</v>
      </c>
      <c r="J23" s="51">
        <v>895</v>
      </c>
      <c r="K23" s="50">
        <v>16179</v>
      </c>
      <c r="L23" s="51">
        <v>2918</v>
      </c>
      <c r="M23" s="51">
        <v>6484</v>
      </c>
      <c r="N23" s="52">
        <v>45</v>
      </c>
      <c r="O23" s="51">
        <v>7</v>
      </c>
      <c r="P23" s="51">
        <v>1195</v>
      </c>
      <c r="Q23" s="51">
        <v>761</v>
      </c>
      <c r="R23" s="51">
        <v>2</v>
      </c>
      <c r="S23" s="51">
        <v>1005</v>
      </c>
      <c r="U23" t="str">
        <f t="shared" si="0"/>
        <v>-T</v>
      </c>
    </row>
    <row r="24" spans="1:21" x14ac:dyDescent="0.35">
      <c r="A24" s="14" t="s">
        <v>164</v>
      </c>
      <c r="B24" s="50">
        <v>6073</v>
      </c>
      <c r="C24" s="51">
        <v>795</v>
      </c>
      <c r="D24" s="51">
        <v>2098</v>
      </c>
      <c r="E24" s="52">
        <v>37.89</v>
      </c>
      <c r="F24" s="51">
        <v>1</v>
      </c>
      <c r="G24" s="51">
        <v>544</v>
      </c>
      <c r="H24" s="51">
        <v>153</v>
      </c>
      <c r="I24" s="51">
        <v>16</v>
      </c>
      <c r="J24" s="51">
        <v>85</v>
      </c>
      <c r="K24" s="50">
        <v>5848</v>
      </c>
      <c r="L24" s="51">
        <v>830</v>
      </c>
      <c r="M24" s="51">
        <v>1513</v>
      </c>
      <c r="N24" s="52">
        <v>54.86</v>
      </c>
      <c r="O24" s="51">
        <v>3</v>
      </c>
      <c r="P24" s="51">
        <v>636</v>
      </c>
      <c r="Q24" s="51">
        <v>113</v>
      </c>
      <c r="R24" s="51">
        <v>8</v>
      </c>
      <c r="S24" s="51">
        <v>74</v>
      </c>
      <c r="U24" t="str">
        <f t="shared" si="0"/>
        <v>-T</v>
      </c>
    </row>
    <row r="25" spans="1:21" x14ac:dyDescent="0.35">
      <c r="A25" s="14" t="s">
        <v>165</v>
      </c>
      <c r="B25" s="50">
        <v>13125</v>
      </c>
      <c r="C25" s="51">
        <v>970</v>
      </c>
      <c r="D25" s="51">
        <v>1338</v>
      </c>
      <c r="E25" s="52">
        <v>72.5</v>
      </c>
      <c r="F25" s="51">
        <v>92</v>
      </c>
      <c r="G25" s="51">
        <v>0</v>
      </c>
      <c r="H25" s="51">
        <v>954</v>
      </c>
      <c r="I25" s="51">
        <v>5</v>
      </c>
      <c r="J25" s="51">
        <v>1</v>
      </c>
      <c r="K25" s="50">
        <v>10922</v>
      </c>
      <c r="L25" s="51">
        <v>836</v>
      </c>
      <c r="M25" s="51">
        <v>2090</v>
      </c>
      <c r="N25" s="52">
        <v>40</v>
      </c>
      <c r="O25" s="51">
        <v>7</v>
      </c>
      <c r="P25" s="51">
        <v>13</v>
      </c>
      <c r="Q25" s="51">
        <v>801</v>
      </c>
      <c r="R25" s="51">
        <v>9</v>
      </c>
      <c r="S25" s="51">
        <v>13</v>
      </c>
      <c r="U25" t="str">
        <f t="shared" si="0"/>
        <v>-T</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C4F40-474A-4ADD-945C-B626D6D8F1A1}">
  <sheetPr codeName="Sheet17"/>
  <dimension ref="A1:O82"/>
  <sheetViews>
    <sheetView zoomScaleNormal="100" workbookViewId="0">
      <pane xSplit="1" ySplit="7" topLeftCell="B38" activePane="bottomRight" state="frozen"/>
      <selection activeCell="H40" sqref="H40"/>
      <selection pane="topRight" activeCell="H40" sqref="H40"/>
      <selection pane="bottomLeft" activeCell="H40" sqref="H40"/>
      <selection pane="bottomRight"/>
    </sheetView>
  </sheetViews>
  <sheetFormatPr defaultColWidth="0" defaultRowHeight="15" x14ac:dyDescent="0.3"/>
  <cols>
    <col min="1" max="1" width="15.453125" style="64" bestFit="1" customWidth="1"/>
    <col min="2" max="2" width="18" style="84" bestFit="1" customWidth="1"/>
    <col min="3" max="3" width="19.1796875" style="84" bestFit="1" customWidth="1"/>
    <col min="4" max="4" width="22.1796875" style="84" bestFit="1" customWidth="1"/>
    <col min="5" max="6" width="23.1796875" style="84" bestFit="1" customWidth="1"/>
    <col min="7" max="7" width="18" style="84" bestFit="1" customWidth="1"/>
    <col min="8" max="8" width="19.1796875" style="84" bestFit="1" customWidth="1"/>
    <col min="9" max="10" width="22.1796875" style="84" bestFit="1" customWidth="1"/>
    <col min="11" max="11" width="23.81640625" style="84" bestFit="1" customWidth="1"/>
    <col min="12" max="12" width="3.81640625" style="64" customWidth="1"/>
    <col min="13" max="13" width="4" style="64" hidden="1" customWidth="1"/>
    <col min="14" max="15" width="8" style="64" hidden="1" customWidth="1"/>
    <col min="16" max="16384" width="9.1796875" style="64" hidden="1"/>
  </cols>
  <sheetData>
    <row r="1" spans="1:15" ht="17.5" x14ac:dyDescent="0.35">
      <c r="A1" s="58" t="s">
        <v>297</v>
      </c>
    </row>
    <row r="2" spans="1:15" ht="18" thickBot="1" x14ac:dyDescent="0.4">
      <c r="A2" s="58"/>
    </row>
    <row r="3" spans="1:15" ht="60.5" thickBot="1" x14ac:dyDescent="0.35">
      <c r="A3" s="189" t="s">
        <v>226</v>
      </c>
      <c r="B3" s="65" t="s">
        <v>218</v>
      </c>
      <c r="C3" s="65" t="s">
        <v>219</v>
      </c>
      <c r="D3" s="66" t="s">
        <v>299</v>
      </c>
      <c r="E3" s="65" t="s">
        <v>220</v>
      </c>
      <c r="F3" s="67" t="s">
        <v>221</v>
      </c>
      <c r="G3" s="65" t="s">
        <v>222</v>
      </c>
      <c r="H3" s="65" t="s">
        <v>223</v>
      </c>
      <c r="I3" s="68" t="s">
        <v>323</v>
      </c>
      <c r="J3" s="65" t="s">
        <v>224</v>
      </c>
      <c r="K3" s="67" t="s">
        <v>225</v>
      </c>
    </row>
    <row r="4" spans="1:15" x14ac:dyDescent="0.3">
      <c r="A4" s="69" t="s">
        <v>103</v>
      </c>
      <c r="B4" s="70">
        <v>97719</v>
      </c>
      <c r="C4" s="70">
        <v>120724</v>
      </c>
      <c r="D4" s="70">
        <v>148271</v>
      </c>
      <c r="E4" s="70">
        <v>114892</v>
      </c>
      <c r="F4" s="71">
        <v>206660</v>
      </c>
      <c r="G4" s="70">
        <v>89063</v>
      </c>
      <c r="H4" s="70">
        <v>113591</v>
      </c>
      <c r="I4" s="70">
        <v>127463</v>
      </c>
      <c r="J4" s="70">
        <v>115953</v>
      </c>
      <c r="K4" s="71">
        <v>231781</v>
      </c>
    </row>
    <row r="5" spans="1:15" x14ac:dyDescent="0.3">
      <c r="A5" s="72" t="s">
        <v>120</v>
      </c>
      <c r="B5" s="73">
        <f>SUMIF($M8:$M81,"-C",B8:B81)</f>
        <v>47527</v>
      </c>
      <c r="C5" s="73">
        <f t="shared" ref="C5:K5" si="0">SUMIF($M8:$M81,"-C",C8:C81)</f>
        <v>44386</v>
      </c>
      <c r="D5" s="73">
        <f t="shared" si="0"/>
        <v>61796</v>
      </c>
      <c r="E5" s="73">
        <f t="shared" si="0"/>
        <v>72803</v>
      </c>
      <c r="F5" s="74">
        <f t="shared" si="0"/>
        <v>122003</v>
      </c>
      <c r="G5" s="73">
        <f t="shared" si="0"/>
        <v>45095</v>
      </c>
      <c r="H5" s="73">
        <f t="shared" si="0"/>
        <v>45545</v>
      </c>
      <c r="I5" s="73">
        <f t="shared" si="0"/>
        <v>76996</v>
      </c>
      <c r="J5" s="73">
        <f t="shared" si="0"/>
        <v>67011</v>
      </c>
      <c r="K5" s="74">
        <f t="shared" si="0"/>
        <v>141448</v>
      </c>
    </row>
    <row r="6" spans="1:15" x14ac:dyDescent="0.3">
      <c r="A6" s="72" t="s">
        <v>121</v>
      </c>
      <c r="B6" s="73">
        <f>SUMIF($M8:$M81,"-B",B8:B81)</f>
        <v>2790</v>
      </c>
      <c r="C6" s="73">
        <f t="shared" ref="C6:K6" si="1">SUMIF($M8:$M81,"-B",C8:C81)</f>
        <v>4112</v>
      </c>
      <c r="D6" s="73">
        <f t="shared" si="1"/>
        <v>1100</v>
      </c>
      <c r="E6" s="73">
        <f t="shared" si="1"/>
        <v>2991</v>
      </c>
      <c r="F6" s="74">
        <f t="shared" si="1"/>
        <v>4029</v>
      </c>
      <c r="G6" s="73">
        <f t="shared" si="1"/>
        <v>2689</v>
      </c>
      <c r="H6" s="73">
        <f t="shared" si="1"/>
        <v>2702</v>
      </c>
      <c r="I6" s="73">
        <f t="shared" si="1"/>
        <v>1132</v>
      </c>
      <c r="J6" s="73">
        <f t="shared" si="1"/>
        <v>3011</v>
      </c>
      <c r="K6" s="74">
        <f t="shared" si="1"/>
        <v>4663</v>
      </c>
    </row>
    <row r="7" spans="1:15" ht="15.5" thickBot="1" x14ac:dyDescent="0.35">
      <c r="A7" s="75" t="s">
        <v>122</v>
      </c>
      <c r="B7" s="76">
        <f>SUMIF($M8:$M81,"-G",B8:B81)</f>
        <v>45270</v>
      </c>
      <c r="C7" s="76">
        <f t="shared" ref="C7:K7" si="2">SUMIF($M8:$M81,"-G",C8:C81)</f>
        <v>69628</v>
      </c>
      <c r="D7" s="76">
        <f t="shared" si="2"/>
        <v>79168</v>
      </c>
      <c r="E7" s="76">
        <f t="shared" si="2"/>
        <v>47274</v>
      </c>
      <c r="F7" s="77">
        <f t="shared" si="2"/>
        <v>83154</v>
      </c>
      <c r="G7" s="76">
        <f t="shared" si="2"/>
        <v>41230</v>
      </c>
      <c r="H7" s="76">
        <f t="shared" si="2"/>
        <v>65265</v>
      </c>
      <c r="I7" s="76">
        <f t="shared" si="2"/>
        <v>49329</v>
      </c>
      <c r="J7" s="76">
        <f t="shared" si="2"/>
        <v>45889</v>
      </c>
      <c r="K7" s="77">
        <f t="shared" si="2"/>
        <v>85645</v>
      </c>
    </row>
    <row r="8" spans="1:15" x14ac:dyDescent="0.3">
      <c r="A8" s="78" t="s">
        <v>168</v>
      </c>
      <c r="B8" s="79">
        <v>103</v>
      </c>
      <c r="C8" s="79">
        <v>162</v>
      </c>
      <c r="D8" s="79">
        <v>42</v>
      </c>
      <c r="E8" s="79">
        <v>82</v>
      </c>
      <c r="F8" s="80">
        <v>486</v>
      </c>
      <c r="G8" s="79">
        <v>85</v>
      </c>
      <c r="H8" s="79">
        <v>138</v>
      </c>
      <c r="I8" s="79">
        <v>57</v>
      </c>
      <c r="J8" s="79">
        <v>71</v>
      </c>
      <c r="K8" s="80">
        <v>392</v>
      </c>
      <c r="M8" s="64" t="str">
        <f t="shared" ref="M8:M9" si="3">RIGHT(A8,2)</f>
        <v>-C</v>
      </c>
      <c r="N8" s="64" t="s">
        <v>17</v>
      </c>
      <c r="O8" s="64" t="str">
        <f>IF(M8="",_xlfn.CONCAT(N8,"-C"),N8)</f>
        <v>AK</v>
      </c>
    </row>
    <row r="9" spans="1:15" x14ac:dyDescent="0.3">
      <c r="A9" s="72" t="s">
        <v>169</v>
      </c>
      <c r="B9" s="73">
        <v>1096</v>
      </c>
      <c r="C9" s="73">
        <v>1881</v>
      </c>
      <c r="D9" s="73">
        <v>6663</v>
      </c>
      <c r="E9" s="73">
        <v>613</v>
      </c>
      <c r="F9" s="74">
        <v>1525</v>
      </c>
      <c r="G9" s="73">
        <v>1105</v>
      </c>
      <c r="H9" s="73">
        <v>1699</v>
      </c>
      <c r="I9" s="73">
        <v>9458</v>
      </c>
      <c r="J9" s="73">
        <v>1251</v>
      </c>
      <c r="K9" s="74">
        <v>5785</v>
      </c>
      <c r="M9" s="64" t="str">
        <f t="shared" si="3"/>
        <v>-C</v>
      </c>
      <c r="N9" s="64" t="s">
        <v>18</v>
      </c>
      <c r="O9" s="64" t="str">
        <f t="shared" ref="O9:O72" si="4">IF(M9="",_xlfn.CONCAT(N9,"-C"),N9)</f>
        <v>AL</v>
      </c>
    </row>
    <row r="10" spans="1:15" x14ac:dyDescent="0.3">
      <c r="A10" s="72" t="s">
        <v>19</v>
      </c>
      <c r="B10" s="73">
        <v>83</v>
      </c>
      <c r="C10" s="73">
        <v>69</v>
      </c>
      <c r="D10" s="73">
        <v>0</v>
      </c>
      <c r="E10" s="73">
        <v>13</v>
      </c>
      <c r="F10" s="74">
        <v>194</v>
      </c>
      <c r="G10" s="73">
        <v>86</v>
      </c>
      <c r="H10" s="73">
        <v>58</v>
      </c>
      <c r="I10" s="73">
        <v>0</v>
      </c>
      <c r="J10" s="73">
        <v>39</v>
      </c>
      <c r="K10" s="74">
        <v>149</v>
      </c>
      <c r="M10" s="64" t="str">
        <f>RIGHT(A10,2)</f>
        <v>-B</v>
      </c>
      <c r="N10" s="64" t="s">
        <v>19</v>
      </c>
      <c r="O10" s="64" t="str">
        <f t="shared" si="4"/>
        <v>AR-B</v>
      </c>
    </row>
    <row r="11" spans="1:15" x14ac:dyDescent="0.3">
      <c r="A11" s="72" t="s">
        <v>20</v>
      </c>
      <c r="B11" s="73">
        <v>4360</v>
      </c>
      <c r="C11" s="73">
        <v>2004</v>
      </c>
      <c r="D11" s="73">
        <v>96</v>
      </c>
      <c r="E11" s="73">
        <v>4543</v>
      </c>
      <c r="F11" s="74">
        <v>3012</v>
      </c>
      <c r="G11" s="73">
        <v>4349</v>
      </c>
      <c r="H11" s="73">
        <v>2148</v>
      </c>
      <c r="I11" s="73">
        <v>255</v>
      </c>
      <c r="J11" s="73">
        <v>4971</v>
      </c>
      <c r="K11" s="74">
        <v>2930</v>
      </c>
      <c r="M11" s="64" t="str">
        <f t="shared" ref="M11:M74" si="5">RIGHT(A11,2)</f>
        <v>-G</v>
      </c>
      <c r="N11" s="64" t="s">
        <v>20</v>
      </c>
      <c r="O11" s="64" t="str">
        <f t="shared" si="4"/>
        <v>AR-G</v>
      </c>
    </row>
    <row r="12" spans="1:15" x14ac:dyDescent="0.3">
      <c r="A12" s="72" t="s">
        <v>170</v>
      </c>
      <c r="B12" s="73">
        <v>2036</v>
      </c>
      <c r="C12" s="73">
        <v>1942</v>
      </c>
      <c r="D12" s="81">
        <v>2688</v>
      </c>
      <c r="E12" s="81">
        <v>3561</v>
      </c>
      <c r="F12" s="82">
        <v>537</v>
      </c>
      <c r="G12" s="73">
        <v>1858</v>
      </c>
      <c r="H12" s="73">
        <v>1488</v>
      </c>
      <c r="I12" s="81">
        <v>3409</v>
      </c>
      <c r="J12" s="81">
        <v>3450</v>
      </c>
      <c r="K12" s="82">
        <v>631</v>
      </c>
      <c r="M12" s="64" t="str">
        <f t="shared" si="5"/>
        <v>-C</v>
      </c>
      <c r="N12" s="64" t="s">
        <v>21</v>
      </c>
      <c r="O12" s="64" t="str">
        <f t="shared" si="4"/>
        <v>AZ</v>
      </c>
    </row>
    <row r="13" spans="1:15" x14ac:dyDescent="0.3">
      <c r="A13" s="72" t="s">
        <v>171</v>
      </c>
      <c r="B13" s="73">
        <v>12272</v>
      </c>
      <c r="C13" s="73">
        <v>7160</v>
      </c>
      <c r="D13" s="73">
        <v>7292</v>
      </c>
      <c r="E13" s="73">
        <v>9205</v>
      </c>
      <c r="F13" s="74">
        <v>28455</v>
      </c>
      <c r="G13" s="73">
        <v>12640</v>
      </c>
      <c r="H13" s="73">
        <v>7216</v>
      </c>
      <c r="I13" s="73">
        <v>7399</v>
      </c>
      <c r="J13" s="73">
        <v>10869</v>
      </c>
      <c r="K13" s="74">
        <v>22957</v>
      </c>
      <c r="M13" s="64" t="str">
        <f t="shared" si="5"/>
        <v>-C</v>
      </c>
      <c r="N13" s="64" t="s">
        <v>22</v>
      </c>
      <c r="O13" s="64" t="str">
        <f t="shared" si="4"/>
        <v>CA</v>
      </c>
    </row>
    <row r="14" spans="1:15" x14ac:dyDescent="0.3">
      <c r="A14" s="72" t="s">
        <v>172</v>
      </c>
      <c r="B14" s="73">
        <v>568</v>
      </c>
      <c r="C14" s="73">
        <v>1563</v>
      </c>
      <c r="D14" s="73">
        <v>77</v>
      </c>
      <c r="E14" s="73">
        <v>647</v>
      </c>
      <c r="F14" s="74">
        <v>4117</v>
      </c>
      <c r="G14" s="73">
        <v>658</v>
      </c>
      <c r="H14" s="73">
        <v>1394</v>
      </c>
      <c r="I14" s="73">
        <v>208</v>
      </c>
      <c r="J14" s="73">
        <v>742</v>
      </c>
      <c r="K14" s="74">
        <v>2119</v>
      </c>
      <c r="M14" s="64" t="str">
        <f t="shared" si="5"/>
        <v>-C</v>
      </c>
      <c r="N14" s="64" t="s">
        <v>23</v>
      </c>
      <c r="O14" s="64" t="str">
        <f t="shared" si="4"/>
        <v>CO</v>
      </c>
    </row>
    <row r="15" spans="1:15" x14ac:dyDescent="0.3">
      <c r="A15" s="72" t="s">
        <v>24</v>
      </c>
      <c r="B15" s="73">
        <v>55</v>
      </c>
      <c r="C15" s="73">
        <v>49</v>
      </c>
      <c r="D15" s="73">
        <v>35</v>
      </c>
      <c r="E15" s="73">
        <v>65</v>
      </c>
      <c r="F15" s="74">
        <v>78</v>
      </c>
      <c r="G15" s="73">
        <v>47</v>
      </c>
      <c r="H15" s="73">
        <v>31</v>
      </c>
      <c r="I15" s="73">
        <v>46</v>
      </c>
      <c r="J15" s="73">
        <v>69</v>
      </c>
      <c r="K15" s="74">
        <v>88</v>
      </c>
      <c r="M15" s="64" t="str">
        <f t="shared" si="5"/>
        <v>-B</v>
      </c>
      <c r="N15" s="64" t="s">
        <v>24</v>
      </c>
      <c r="O15" s="64" t="str">
        <f t="shared" si="4"/>
        <v>CT-B</v>
      </c>
    </row>
    <row r="16" spans="1:15" x14ac:dyDescent="0.3">
      <c r="A16" s="72" t="s">
        <v>25</v>
      </c>
      <c r="B16" s="73">
        <v>72</v>
      </c>
      <c r="C16" s="73">
        <v>528</v>
      </c>
      <c r="D16" s="73">
        <v>126</v>
      </c>
      <c r="E16" s="73">
        <v>636</v>
      </c>
      <c r="F16" s="74">
        <v>318</v>
      </c>
      <c r="G16" s="73">
        <v>90</v>
      </c>
      <c r="H16" s="73">
        <v>564</v>
      </c>
      <c r="I16" s="73">
        <v>158</v>
      </c>
      <c r="J16" s="73">
        <v>561</v>
      </c>
      <c r="K16" s="74">
        <v>385</v>
      </c>
      <c r="M16" s="64" t="str">
        <f t="shared" si="5"/>
        <v>-G</v>
      </c>
      <c r="N16" s="64" t="s">
        <v>25</v>
      </c>
      <c r="O16" s="64" t="str">
        <f t="shared" si="4"/>
        <v>CT-G</v>
      </c>
    </row>
    <row r="17" spans="1:15" x14ac:dyDescent="0.3">
      <c r="A17" s="72" t="s">
        <v>173</v>
      </c>
      <c r="B17" s="73">
        <v>485</v>
      </c>
      <c r="C17" s="73">
        <v>223</v>
      </c>
      <c r="D17" s="73">
        <v>258</v>
      </c>
      <c r="E17" s="73">
        <v>571</v>
      </c>
      <c r="F17" s="74">
        <v>137</v>
      </c>
      <c r="G17" s="73">
        <v>432</v>
      </c>
      <c r="H17" s="73">
        <v>175</v>
      </c>
      <c r="I17" s="73">
        <v>368</v>
      </c>
      <c r="J17" s="73">
        <v>512</v>
      </c>
      <c r="K17" s="74">
        <v>159</v>
      </c>
      <c r="M17" s="64" t="str">
        <f t="shared" si="5"/>
        <v>-C</v>
      </c>
      <c r="N17" s="64" t="s">
        <v>26</v>
      </c>
      <c r="O17" s="64" t="str">
        <f t="shared" si="4"/>
        <v>DC</v>
      </c>
    </row>
    <row r="18" spans="1:15" x14ac:dyDescent="0.3">
      <c r="A18" s="72" t="s">
        <v>27</v>
      </c>
      <c r="B18" s="73">
        <v>0</v>
      </c>
      <c r="C18" s="73">
        <v>11</v>
      </c>
      <c r="D18" s="73">
        <v>12</v>
      </c>
      <c r="E18" s="73">
        <v>12</v>
      </c>
      <c r="F18" s="74">
        <v>19</v>
      </c>
      <c r="G18" s="73">
        <v>10</v>
      </c>
      <c r="H18" s="73">
        <v>10</v>
      </c>
      <c r="I18" s="73">
        <v>31</v>
      </c>
      <c r="J18" s="73">
        <v>29</v>
      </c>
      <c r="K18" s="74">
        <v>5</v>
      </c>
      <c r="M18" s="64" t="str">
        <f t="shared" si="5"/>
        <v>-B</v>
      </c>
      <c r="N18" s="64" t="s">
        <v>27</v>
      </c>
      <c r="O18" s="64" t="str">
        <f t="shared" si="4"/>
        <v>DE-B</v>
      </c>
    </row>
    <row r="19" spans="1:15" x14ac:dyDescent="0.3">
      <c r="A19" s="72" t="s">
        <v>28</v>
      </c>
      <c r="B19" s="73">
        <v>563</v>
      </c>
      <c r="C19" s="73">
        <v>586</v>
      </c>
      <c r="D19" s="73">
        <v>0</v>
      </c>
      <c r="E19" s="73">
        <v>381</v>
      </c>
      <c r="F19" s="74">
        <v>1602</v>
      </c>
      <c r="G19" s="73">
        <v>467</v>
      </c>
      <c r="H19" s="73">
        <v>578</v>
      </c>
      <c r="I19" s="73">
        <v>0</v>
      </c>
      <c r="J19" s="73">
        <v>313</v>
      </c>
      <c r="K19" s="74">
        <v>1387</v>
      </c>
      <c r="M19" s="64" t="str">
        <f t="shared" si="5"/>
        <v>-G</v>
      </c>
      <c r="N19" s="64" t="s">
        <v>28</v>
      </c>
      <c r="O19" s="64" t="str">
        <f t="shared" si="4"/>
        <v>DE-G</v>
      </c>
    </row>
    <row r="20" spans="1:15" x14ac:dyDescent="0.3">
      <c r="A20" s="72" t="s">
        <v>29</v>
      </c>
      <c r="B20" s="73">
        <v>246</v>
      </c>
      <c r="C20" s="73">
        <v>1857</v>
      </c>
      <c r="D20" s="73">
        <v>0</v>
      </c>
      <c r="E20" s="73">
        <v>134</v>
      </c>
      <c r="F20" s="74">
        <v>696</v>
      </c>
      <c r="G20" s="73">
        <v>239</v>
      </c>
      <c r="H20" s="73">
        <v>699</v>
      </c>
      <c r="I20" s="73">
        <v>0</v>
      </c>
      <c r="J20" s="73">
        <v>152</v>
      </c>
      <c r="K20" s="74">
        <v>791</v>
      </c>
      <c r="M20" s="64" t="str">
        <f t="shared" si="5"/>
        <v>-B</v>
      </c>
      <c r="N20" s="64" t="s">
        <v>29</v>
      </c>
      <c r="O20" s="64" t="str">
        <f t="shared" si="4"/>
        <v>FL-B</v>
      </c>
    </row>
    <row r="21" spans="1:15" x14ac:dyDescent="0.3">
      <c r="A21" s="72" t="s">
        <v>30</v>
      </c>
      <c r="B21" s="73">
        <v>4220</v>
      </c>
      <c r="C21" s="73">
        <v>6378</v>
      </c>
      <c r="D21" s="73">
        <v>42366</v>
      </c>
      <c r="E21" s="73">
        <v>3247</v>
      </c>
      <c r="F21" s="74">
        <v>3129</v>
      </c>
      <c r="G21" s="73">
        <v>3376</v>
      </c>
      <c r="H21" s="73">
        <v>6131</v>
      </c>
      <c r="I21" s="73">
        <v>4529</v>
      </c>
      <c r="J21" s="73">
        <v>3301</v>
      </c>
      <c r="K21" s="74">
        <v>3310</v>
      </c>
      <c r="M21" s="64" t="str">
        <f t="shared" si="5"/>
        <v>-G</v>
      </c>
      <c r="N21" s="64" t="s">
        <v>30</v>
      </c>
      <c r="O21" s="64" t="str">
        <f t="shared" si="4"/>
        <v>FL-G</v>
      </c>
    </row>
    <row r="22" spans="1:15" x14ac:dyDescent="0.3">
      <c r="A22" s="72" t="s">
        <v>174</v>
      </c>
      <c r="B22" s="73">
        <v>1476</v>
      </c>
      <c r="C22" s="73">
        <v>4199</v>
      </c>
      <c r="D22" s="73">
        <v>8</v>
      </c>
      <c r="E22" s="73">
        <v>137</v>
      </c>
      <c r="F22" s="74">
        <v>2602</v>
      </c>
      <c r="G22" s="73">
        <v>673</v>
      </c>
      <c r="H22" s="73">
        <v>2430</v>
      </c>
      <c r="I22" s="73">
        <v>0</v>
      </c>
      <c r="J22" s="73">
        <v>486</v>
      </c>
      <c r="K22" s="74">
        <v>3174</v>
      </c>
      <c r="M22" s="64" t="str">
        <f t="shared" si="5"/>
        <v>-C</v>
      </c>
      <c r="N22" s="64" t="s">
        <v>31</v>
      </c>
      <c r="O22" s="64" t="str">
        <f t="shared" si="4"/>
        <v>GA</v>
      </c>
    </row>
    <row r="23" spans="1:15" x14ac:dyDescent="0.3">
      <c r="A23" s="72" t="s">
        <v>175</v>
      </c>
      <c r="B23" s="73">
        <v>895</v>
      </c>
      <c r="C23" s="73">
        <v>1486</v>
      </c>
      <c r="D23" s="73">
        <v>0</v>
      </c>
      <c r="E23" s="73">
        <v>214</v>
      </c>
      <c r="F23" s="74">
        <v>1127</v>
      </c>
      <c r="G23" s="73">
        <v>655</v>
      </c>
      <c r="H23" s="73">
        <v>1267</v>
      </c>
      <c r="I23" s="73">
        <v>0</v>
      </c>
      <c r="J23" s="73">
        <v>216</v>
      </c>
      <c r="K23" s="74">
        <v>908</v>
      </c>
      <c r="M23" s="64" t="str">
        <f t="shared" si="5"/>
        <v>-C</v>
      </c>
      <c r="N23" s="64" t="s">
        <v>32</v>
      </c>
      <c r="O23" s="64" t="str">
        <f t="shared" si="4"/>
        <v>HI</v>
      </c>
    </row>
    <row r="24" spans="1:15" x14ac:dyDescent="0.3">
      <c r="A24" s="72" t="s">
        <v>33</v>
      </c>
      <c r="B24" s="73">
        <v>70</v>
      </c>
      <c r="C24" s="73">
        <v>21</v>
      </c>
      <c r="D24" s="73">
        <v>15</v>
      </c>
      <c r="E24" s="73">
        <v>19</v>
      </c>
      <c r="F24" s="74">
        <v>16</v>
      </c>
      <c r="G24" s="73">
        <v>58</v>
      </c>
      <c r="H24" s="73">
        <v>39</v>
      </c>
      <c r="I24" s="73">
        <v>22</v>
      </c>
      <c r="J24" s="73">
        <v>22</v>
      </c>
      <c r="K24" s="74">
        <v>17</v>
      </c>
      <c r="M24" s="64" t="str">
        <f t="shared" si="5"/>
        <v>-B</v>
      </c>
      <c r="N24" s="64" t="s">
        <v>33</v>
      </c>
      <c r="O24" s="64" t="str">
        <f t="shared" si="4"/>
        <v>IA-B</v>
      </c>
    </row>
    <row r="25" spans="1:15" x14ac:dyDescent="0.3">
      <c r="A25" s="72" t="s">
        <v>34</v>
      </c>
      <c r="B25" s="73">
        <v>2557</v>
      </c>
      <c r="C25" s="73">
        <v>1809</v>
      </c>
      <c r="D25" s="73">
        <v>7161</v>
      </c>
      <c r="E25" s="73">
        <v>4621</v>
      </c>
      <c r="F25" s="74">
        <v>9303</v>
      </c>
      <c r="G25" s="73">
        <v>2383</v>
      </c>
      <c r="H25" s="73">
        <v>1755</v>
      </c>
      <c r="I25" s="73">
        <v>6880</v>
      </c>
      <c r="J25" s="73">
        <v>4307</v>
      </c>
      <c r="K25" s="74">
        <v>8928</v>
      </c>
      <c r="M25" s="64" t="str">
        <f t="shared" si="5"/>
        <v>-G</v>
      </c>
      <c r="N25" s="64" t="s">
        <v>34</v>
      </c>
      <c r="O25" s="64" t="str">
        <f t="shared" si="4"/>
        <v>IA-G</v>
      </c>
    </row>
    <row r="26" spans="1:15" x14ac:dyDescent="0.3">
      <c r="A26" s="72" t="s">
        <v>35</v>
      </c>
      <c r="B26" s="73">
        <v>55</v>
      </c>
      <c r="C26" s="73">
        <v>19</v>
      </c>
      <c r="D26" s="73">
        <v>42</v>
      </c>
      <c r="E26" s="73">
        <v>76</v>
      </c>
      <c r="F26" s="74">
        <v>55</v>
      </c>
      <c r="G26" s="73">
        <v>38</v>
      </c>
      <c r="H26" s="73">
        <v>16</v>
      </c>
      <c r="I26" s="73">
        <v>45</v>
      </c>
      <c r="J26" s="73">
        <v>75</v>
      </c>
      <c r="K26" s="74">
        <v>59</v>
      </c>
      <c r="M26" s="64" t="str">
        <f t="shared" si="5"/>
        <v>-B</v>
      </c>
      <c r="N26" s="64" t="s">
        <v>35</v>
      </c>
      <c r="O26" s="64" t="str">
        <f t="shared" si="4"/>
        <v>ID-B</v>
      </c>
    </row>
    <row r="27" spans="1:15" x14ac:dyDescent="0.3">
      <c r="A27" s="72" t="s">
        <v>36</v>
      </c>
      <c r="B27" s="73">
        <v>461</v>
      </c>
      <c r="C27" s="73">
        <v>968</v>
      </c>
      <c r="D27" s="73">
        <v>582</v>
      </c>
      <c r="E27" s="73">
        <v>703</v>
      </c>
      <c r="F27" s="74">
        <v>3143</v>
      </c>
      <c r="G27" s="73">
        <v>391</v>
      </c>
      <c r="H27" s="73">
        <v>759</v>
      </c>
      <c r="I27" s="73">
        <v>570</v>
      </c>
      <c r="J27" s="73">
        <v>486</v>
      </c>
      <c r="K27" s="74">
        <v>2561</v>
      </c>
      <c r="M27" s="64" t="str">
        <f t="shared" si="5"/>
        <v>-G</v>
      </c>
      <c r="N27" s="64" t="s">
        <v>36</v>
      </c>
      <c r="O27" s="64" t="str">
        <f t="shared" si="4"/>
        <v>ID-G</v>
      </c>
    </row>
    <row r="28" spans="1:15" x14ac:dyDescent="0.3">
      <c r="A28" s="72" t="s">
        <v>176</v>
      </c>
      <c r="B28" s="73">
        <v>0</v>
      </c>
      <c r="C28" s="73">
        <v>2075</v>
      </c>
      <c r="D28" s="73">
        <v>4569</v>
      </c>
      <c r="E28" s="73">
        <v>10766</v>
      </c>
      <c r="F28" s="74">
        <v>2536</v>
      </c>
      <c r="G28" s="73">
        <v>3358</v>
      </c>
      <c r="H28" s="73">
        <v>6753</v>
      </c>
      <c r="I28" s="73">
        <v>10582</v>
      </c>
      <c r="J28" s="73">
        <v>4232</v>
      </c>
      <c r="K28" s="74">
        <v>4833</v>
      </c>
      <c r="M28" s="64" t="str">
        <f t="shared" si="5"/>
        <v>-C</v>
      </c>
      <c r="N28" s="64" t="s">
        <v>37</v>
      </c>
      <c r="O28" s="64" t="str">
        <f t="shared" si="4"/>
        <v>IL</v>
      </c>
    </row>
    <row r="29" spans="1:15" x14ac:dyDescent="0.3">
      <c r="A29" s="72" t="s">
        <v>177</v>
      </c>
      <c r="B29" s="73">
        <v>1078</v>
      </c>
      <c r="C29" s="73">
        <v>1339</v>
      </c>
      <c r="D29" s="73">
        <v>655</v>
      </c>
      <c r="E29" s="73">
        <v>2745</v>
      </c>
      <c r="F29" s="74">
        <v>2555</v>
      </c>
      <c r="G29" s="73">
        <v>864</v>
      </c>
      <c r="H29" s="73">
        <v>1187</v>
      </c>
      <c r="I29" s="73">
        <v>4</v>
      </c>
      <c r="J29" s="73">
        <v>2464</v>
      </c>
      <c r="K29" s="74">
        <v>4509</v>
      </c>
      <c r="M29" s="64" t="str">
        <f t="shared" si="5"/>
        <v>-C</v>
      </c>
      <c r="N29" s="64" t="s">
        <v>38</v>
      </c>
      <c r="O29" s="64" t="str">
        <f t="shared" si="4"/>
        <v>IN</v>
      </c>
    </row>
    <row r="30" spans="1:15" x14ac:dyDescent="0.3">
      <c r="A30" s="72" t="s">
        <v>178</v>
      </c>
      <c r="B30" s="73">
        <v>575</v>
      </c>
      <c r="C30" s="73">
        <v>162</v>
      </c>
      <c r="D30" s="73">
        <v>515</v>
      </c>
      <c r="E30" s="73">
        <v>593</v>
      </c>
      <c r="F30" s="74">
        <v>569</v>
      </c>
      <c r="G30" s="73">
        <v>594</v>
      </c>
      <c r="H30" s="73">
        <v>183</v>
      </c>
      <c r="I30" s="73">
        <v>448</v>
      </c>
      <c r="J30" s="73">
        <v>541</v>
      </c>
      <c r="K30" s="74">
        <v>515</v>
      </c>
      <c r="M30" s="64" t="str">
        <f t="shared" si="5"/>
        <v>-C</v>
      </c>
      <c r="N30" s="64" t="s">
        <v>39</v>
      </c>
      <c r="O30" s="64" t="str">
        <f t="shared" si="4"/>
        <v>KS</v>
      </c>
    </row>
    <row r="31" spans="1:15" x14ac:dyDescent="0.3">
      <c r="A31" s="72" t="s">
        <v>179</v>
      </c>
      <c r="B31" s="73">
        <v>2479</v>
      </c>
      <c r="C31" s="73">
        <v>693</v>
      </c>
      <c r="D31" s="73">
        <v>1966</v>
      </c>
      <c r="E31" s="73">
        <v>3362</v>
      </c>
      <c r="F31" s="74">
        <v>2806</v>
      </c>
      <c r="G31" s="73">
        <v>85</v>
      </c>
      <c r="H31" s="73">
        <v>76</v>
      </c>
      <c r="I31" s="73">
        <v>189</v>
      </c>
      <c r="J31" s="73">
        <v>138</v>
      </c>
      <c r="K31" s="74">
        <v>118</v>
      </c>
      <c r="M31" s="64" t="str">
        <f t="shared" si="5"/>
        <v>-C</v>
      </c>
      <c r="N31" s="64" t="s">
        <v>40</v>
      </c>
      <c r="O31" s="64" t="str">
        <f t="shared" si="4"/>
        <v>KY</v>
      </c>
    </row>
    <row r="32" spans="1:15" x14ac:dyDescent="0.3">
      <c r="A32" s="72" t="s">
        <v>180</v>
      </c>
      <c r="B32" s="73">
        <v>665</v>
      </c>
      <c r="C32" s="73">
        <v>382</v>
      </c>
      <c r="D32" s="73">
        <v>0</v>
      </c>
      <c r="E32" s="73">
        <v>509</v>
      </c>
      <c r="F32" s="74">
        <v>1505</v>
      </c>
      <c r="G32" s="73">
        <v>724</v>
      </c>
      <c r="H32" s="73">
        <v>365</v>
      </c>
      <c r="I32" s="73">
        <v>0</v>
      </c>
      <c r="J32" s="73">
        <v>548</v>
      </c>
      <c r="K32" s="74">
        <v>1987</v>
      </c>
      <c r="M32" s="64" t="str">
        <f t="shared" si="5"/>
        <v>-C</v>
      </c>
      <c r="N32" s="64" t="s">
        <v>41</v>
      </c>
      <c r="O32" s="64" t="str">
        <f t="shared" si="4"/>
        <v>LA</v>
      </c>
    </row>
    <row r="33" spans="1:15" x14ac:dyDescent="0.3">
      <c r="A33" s="72" t="s">
        <v>42</v>
      </c>
      <c r="B33" s="73">
        <v>179</v>
      </c>
      <c r="C33" s="73">
        <v>487</v>
      </c>
      <c r="D33" s="73">
        <v>0</v>
      </c>
      <c r="E33" s="73">
        <v>62</v>
      </c>
      <c r="F33" s="74">
        <v>316</v>
      </c>
      <c r="G33" s="73">
        <v>234</v>
      </c>
      <c r="H33" s="73">
        <v>389</v>
      </c>
      <c r="I33" s="73">
        <v>5</v>
      </c>
      <c r="J33" s="73">
        <v>79</v>
      </c>
      <c r="K33" s="74">
        <v>260</v>
      </c>
      <c r="M33" s="64" t="str">
        <f t="shared" si="5"/>
        <v>-B</v>
      </c>
      <c r="N33" s="64" t="s">
        <v>42</v>
      </c>
      <c r="O33" s="64" t="str">
        <f t="shared" si="4"/>
        <v>MA-B</v>
      </c>
    </row>
    <row r="34" spans="1:15" x14ac:dyDescent="0.3">
      <c r="A34" s="72" t="s">
        <v>43</v>
      </c>
      <c r="B34" s="73">
        <v>4742</v>
      </c>
      <c r="C34" s="73">
        <v>6469</v>
      </c>
      <c r="D34" s="73">
        <v>5879</v>
      </c>
      <c r="E34" s="73">
        <v>5800</v>
      </c>
      <c r="F34" s="74">
        <v>5911</v>
      </c>
      <c r="G34" s="73">
        <v>3410</v>
      </c>
      <c r="H34" s="73">
        <v>4988</v>
      </c>
      <c r="I34" s="73">
        <v>5276</v>
      </c>
      <c r="J34" s="73">
        <v>4704</v>
      </c>
      <c r="K34" s="74">
        <v>4780</v>
      </c>
      <c r="M34" s="64" t="str">
        <f t="shared" si="5"/>
        <v>-G</v>
      </c>
      <c r="N34" s="64" t="s">
        <v>43</v>
      </c>
      <c r="O34" s="64" t="str">
        <f t="shared" si="4"/>
        <v>MA-G</v>
      </c>
    </row>
    <row r="35" spans="1:15" x14ac:dyDescent="0.3">
      <c r="A35" s="72" t="s">
        <v>181</v>
      </c>
      <c r="B35" s="73">
        <v>324</v>
      </c>
      <c r="C35" s="73">
        <v>976</v>
      </c>
      <c r="D35" s="73">
        <v>670</v>
      </c>
      <c r="E35" s="73">
        <v>284</v>
      </c>
      <c r="F35" s="74">
        <v>1828</v>
      </c>
      <c r="G35" s="73">
        <v>314</v>
      </c>
      <c r="H35" s="73">
        <v>1120</v>
      </c>
      <c r="I35" s="73">
        <v>834</v>
      </c>
      <c r="J35" s="73">
        <v>436</v>
      </c>
      <c r="K35" s="74">
        <v>1976</v>
      </c>
      <c r="M35" s="64" t="str">
        <f t="shared" si="5"/>
        <v>-C</v>
      </c>
      <c r="N35" s="64" t="s">
        <v>44</v>
      </c>
      <c r="O35" s="64" t="str">
        <f t="shared" si="4"/>
        <v>MD</v>
      </c>
    </row>
    <row r="36" spans="1:15" x14ac:dyDescent="0.3">
      <c r="A36" s="72" t="s">
        <v>45</v>
      </c>
      <c r="B36" s="73">
        <v>21</v>
      </c>
      <c r="C36" s="73">
        <v>18</v>
      </c>
      <c r="D36" s="73">
        <v>2</v>
      </c>
      <c r="E36" s="73">
        <v>23</v>
      </c>
      <c r="F36" s="74">
        <v>87</v>
      </c>
      <c r="G36" s="73">
        <v>13</v>
      </c>
      <c r="H36" s="73">
        <v>31</v>
      </c>
      <c r="I36" s="73">
        <v>6</v>
      </c>
      <c r="J36" s="73">
        <v>23</v>
      </c>
      <c r="K36" s="74">
        <v>61</v>
      </c>
      <c r="M36" s="64" t="str">
        <f t="shared" si="5"/>
        <v>-B</v>
      </c>
      <c r="N36" s="64" t="s">
        <v>45</v>
      </c>
      <c r="O36" s="64" t="str">
        <f t="shared" si="4"/>
        <v>ME-B</v>
      </c>
    </row>
    <row r="37" spans="1:15" x14ac:dyDescent="0.3">
      <c r="A37" s="72" t="s">
        <v>46</v>
      </c>
      <c r="B37" s="73">
        <v>273</v>
      </c>
      <c r="C37" s="73">
        <v>523</v>
      </c>
      <c r="D37" s="73">
        <v>271</v>
      </c>
      <c r="E37" s="73">
        <v>478</v>
      </c>
      <c r="F37" s="74">
        <v>2377</v>
      </c>
      <c r="G37" s="73">
        <v>251</v>
      </c>
      <c r="H37" s="73">
        <v>584</v>
      </c>
      <c r="I37" s="73">
        <v>299</v>
      </c>
      <c r="J37" s="73">
        <v>300</v>
      </c>
      <c r="K37" s="74">
        <v>2068</v>
      </c>
      <c r="M37" s="64" t="str">
        <f t="shared" si="5"/>
        <v>-G</v>
      </c>
      <c r="N37" s="64" t="s">
        <v>46</v>
      </c>
      <c r="O37" s="64" t="str">
        <f t="shared" si="4"/>
        <v>ME-G</v>
      </c>
    </row>
    <row r="38" spans="1:15" x14ac:dyDescent="0.3">
      <c r="A38" s="72" t="s">
        <v>47</v>
      </c>
      <c r="B38" s="73">
        <v>175</v>
      </c>
      <c r="C38" s="73">
        <v>137</v>
      </c>
      <c r="D38" s="73">
        <v>117</v>
      </c>
      <c r="E38" s="73">
        <v>274</v>
      </c>
      <c r="F38" s="74">
        <v>168</v>
      </c>
      <c r="G38" s="73">
        <v>157</v>
      </c>
      <c r="H38" s="73">
        <v>141</v>
      </c>
      <c r="I38" s="73">
        <v>131</v>
      </c>
      <c r="J38" s="73">
        <v>245</v>
      </c>
      <c r="K38" s="74">
        <v>133</v>
      </c>
      <c r="M38" s="64" t="str">
        <f t="shared" si="5"/>
        <v>-B</v>
      </c>
      <c r="N38" s="64" t="s">
        <v>47</v>
      </c>
      <c r="O38" s="64" t="str">
        <f t="shared" si="4"/>
        <v>MI-B</v>
      </c>
    </row>
    <row r="39" spans="1:15" x14ac:dyDescent="0.3">
      <c r="A39" s="72" t="s">
        <v>48</v>
      </c>
      <c r="B39" s="73">
        <v>660</v>
      </c>
      <c r="C39" s="73">
        <v>4093</v>
      </c>
      <c r="D39" s="73">
        <v>0</v>
      </c>
      <c r="E39" s="73">
        <v>2526</v>
      </c>
      <c r="F39" s="74">
        <v>10576</v>
      </c>
      <c r="G39" s="73">
        <v>578</v>
      </c>
      <c r="H39" s="73">
        <v>4804</v>
      </c>
      <c r="I39" s="73">
        <v>1516</v>
      </c>
      <c r="J39" s="73">
        <v>2346</v>
      </c>
      <c r="K39" s="74">
        <v>8653</v>
      </c>
      <c r="M39" s="64" t="str">
        <f t="shared" si="5"/>
        <v>-G</v>
      </c>
      <c r="N39" s="64" t="s">
        <v>48</v>
      </c>
      <c r="O39" s="64" t="str">
        <f t="shared" si="4"/>
        <v>MI-G</v>
      </c>
    </row>
    <row r="40" spans="1:15" x14ac:dyDescent="0.3">
      <c r="A40" s="72" t="s">
        <v>49</v>
      </c>
      <c r="B40" s="73">
        <v>149</v>
      </c>
      <c r="C40" s="73">
        <v>130</v>
      </c>
      <c r="D40" s="73">
        <v>210</v>
      </c>
      <c r="E40" s="73">
        <v>134</v>
      </c>
      <c r="F40" s="74">
        <v>120</v>
      </c>
      <c r="G40" s="73">
        <v>101</v>
      </c>
      <c r="H40" s="73">
        <v>32</v>
      </c>
      <c r="I40" s="73">
        <v>215</v>
      </c>
      <c r="J40" s="73">
        <v>127</v>
      </c>
      <c r="K40" s="74">
        <v>298</v>
      </c>
      <c r="M40" s="64" t="str">
        <f t="shared" si="5"/>
        <v>-B</v>
      </c>
      <c r="N40" s="64" t="s">
        <v>49</v>
      </c>
      <c r="O40" s="64" t="str">
        <f t="shared" si="4"/>
        <v>MN-B</v>
      </c>
    </row>
    <row r="41" spans="1:15" x14ac:dyDescent="0.3">
      <c r="A41" s="72" t="s">
        <v>50</v>
      </c>
      <c r="B41" s="73">
        <v>1613</v>
      </c>
      <c r="C41" s="73">
        <v>1393</v>
      </c>
      <c r="D41" s="73">
        <v>4745</v>
      </c>
      <c r="E41" s="73">
        <v>1760</v>
      </c>
      <c r="F41" s="74">
        <v>4887</v>
      </c>
      <c r="G41" s="73">
        <v>1670</v>
      </c>
      <c r="H41" s="73">
        <v>1448</v>
      </c>
      <c r="I41" s="73">
        <v>6216</v>
      </c>
      <c r="J41" s="73">
        <v>1525</v>
      </c>
      <c r="K41" s="74">
        <v>5394</v>
      </c>
      <c r="M41" s="64" t="str">
        <f t="shared" si="5"/>
        <v>-G</v>
      </c>
      <c r="N41" s="64" t="s">
        <v>50</v>
      </c>
      <c r="O41" s="64" t="str">
        <f t="shared" si="4"/>
        <v>MN-G</v>
      </c>
    </row>
    <row r="42" spans="1:15" x14ac:dyDescent="0.3">
      <c r="A42" s="72" t="s">
        <v>51</v>
      </c>
      <c r="B42" s="73">
        <v>144</v>
      </c>
      <c r="C42" s="73">
        <v>45</v>
      </c>
      <c r="D42" s="73">
        <v>27</v>
      </c>
      <c r="E42" s="73">
        <v>212</v>
      </c>
      <c r="F42" s="74">
        <v>176</v>
      </c>
      <c r="G42" s="73">
        <v>158</v>
      </c>
      <c r="H42" s="73">
        <v>52</v>
      </c>
      <c r="I42" s="73">
        <v>32</v>
      </c>
      <c r="J42" s="73">
        <v>221</v>
      </c>
      <c r="K42" s="74">
        <v>187</v>
      </c>
      <c r="M42" s="64" t="str">
        <f t="shared" si="5"/>
        <v>-B</v>
      </c>
      <c r="N42" s="64" t="s">
        <v>51</v>
      </c>
      <c r="O42" s="64" t="str">
        <f t="shared" si="4"/>
        <v>MO-B</v>
      </c>
    </row>
    <row r="43" spans="1:15" x14ac:dyDescent="0.3">
      <c r="A43" s="72" t="s">
        <v>52</v>
      </c>
      <c r="B43" s="73">
        <v>4369</v>
      </c>
      <c r="C43" s="73">
        <v>2341</v>
      </c>
      <c r="D43" s="73">
        <v>0</v>
      </c>
      <c r="E43" s="73">
        <v>2192</v>
      </c>
      <c r="F43" s="74">
        <v>8069</v>
      </c>
      <c r="G43" s="73">
        <v>3820</v>
      </c>
      <c r="H43" s="73">
        <v>1777</v>
      </c>
      <c r="I43" s="73">
        <v>412</v>
      </c>
      <c r="J43" s="73">
        <v>2168</v>
      </c>
      <c r="K43" s="74">
        <v>8350</v>
      </c>
      <c r="M43" s="64" t="str">
        <f t="shared" si="5"/>
        <v>-G</v>
      </c>
      <c r="N43" s="64" t="s">
        <v>52</v>
      </c>
      <c r="O43" s="64" t="str">
        <f t="shared" si="4"/>
        <v>MO-G</v>
      </c>
    </row>
    <row r="44" spans="1:15" x14ac:dyDescent="0.3">
      <c r="A44" s="72" t="s">
        <v>182</v>
      </c>
      <c r="B44" s="73">
        <v>529</v>
      </c>
      <c r="C44" s="73">
        <v>636</v>
      </c>
      <c r="D44" s="73">
        <v>70</v>
      </c>
      <c r="E44" s="73">
        <v>241</v>
      </c>
      <c r="F44" s="74">
        <v>1288</v>
      </c>
      <c r="G44" s="73">
        <v>659</v>
      </c>
      <c r="H44" s="73">
        <v>1179</v>
      </c>
      <c r="I44" s="73">
        <v>404</v>
      </c>
      <c r="J44" s="73">
        <v>337</v>
      </c>
      <c r="K44" s="74">
        <v>2011</v>
      </c>
      <c r="M44" s="64" t="str">
        <f t="shared" si="5"/>
        <v>-C</v>
      </c>
      <c r="N44" s="64" t="s">
        <v>53</v>
      </c>
      <c r="O44" s="64" t="str">
        <f t="shared" si="4"/>
        <v>MS</v>
      </c>
    </row>
    <row r="45" spans="1:15" x14ac:dyDescent="0.3">
      <c r="A45" s="72" t="s">
        <v>183</v>
      </c>
      <c r="B45" s="73">
        <v>1175</v>
      </c>
      <c r="C45" s="73">
        <v>415</v>
      </c>
      <c r="D45" s="73">
        <v>180</v>
      </c>
      <c r="E45" s="73">
        <v>823</v>
      </c>
      <c r="F45" s="74">
        <v>707</v>
      </c>
      <c r="G45" s="73">
        <v>777</v>
      </c>
      <c r="H45" s="73">
        <v>293</v>
      </c>
      <c r="I45" s="73">
        <v>171</v>
      </c>
      <c r="J45" s="73">
        <v>713</v>
      </c>
      <c r="K45" s="74">
        <v>624</v>
      </c>
      <c r="M45" s="64" t="str">
        <f t="shared" si="5"/>
        <v>-C</v>
      </c>
      <c r="N45" s="64" t="s">
        <v>54</v>
      </c>
      <c r="O45" s="64" t="str">
        <f t="shared" si="4"/>
        <v>MT</v>
      </c>
    </row>
    <row r="46" spans="1:15" x14ac:dyDescent="0.3">
      <c r="A46" s="72" t="s">
        <v>55</v>
      </c>
      <c r="B46" s="73">
        <v>261</v>
      </c>
      <c r="C46" s="73">
        <v>98</v>
      </c>
      <c r="D46" s="73">
        <v>140</v>
      </c>
      <c r="E46" s="73">
        <v>315</v>
      </c>
      <c r="F46" s="74">
        <v>257</v>
      </c>
      <c r="G46" s="73">
        <v>270</v>
      </c>
      <c r="H46" s="73">
        <v>112</v>
      </c>
      <c r="I46" s="73">
        <v>161</v>
      </c>
      <c r="J46" s="73">
        <v>346</v>
      </c>
      <c r="K46" s="74">
        <v>260</v>
      </c>
      <c r="M46" s="64" t="str">
        <f t="shared" si="5"/>
        <v>-B</v>
      </c>
      <c r="N46" s="64" t="s">
        <v>55</v>
      </c>
      <c r="O46" s="64" t="str">
        <f t="shared" si="4"/>
        <v>NC-B</v>
      </c>
    </row>
    <row r="47" spans="1:15" x14ac:dyDescent="0.3">
      <c r="A47" s="72" t="s">
        <v>56</v>
      </c>
      <c r="B47" s="73">
        <v>1742</v>
      </c>
      <c r="C47" s="73">
        <v>3011</v>
      </c>
      <c r="D47" s="73">
        <v>2513</v>
      </c>
      <c r="E47" s="73">
        <v>2498</v>
      </c>
      <c r="F47" s="74">
        <v>997</v>
      </c>
      <c r="G47" s="73">
        <v>1928</v>
      </c>
      <c r="H47" s="73">
        <v>3350</v>
      </c>
      <c r="I47" s="73">
        <v>3832</v>
      </c>
      <c r="J47" s="73">
        <v>2660</v>
      </c>
      <c r="K47" s="74">
        <v>7911</v>
      </c>
      <c r="M47" s="64" t="str">
        <f t="shared" si="5"/>
        <v>-G</v>
      </c>
      <c r="N47" s="64" t="s">
        <v>56</v>
      </c>
      <c r="O47" s="64" t="str">
        <f t="shared" si="4"/>
        <v>NC-G</v>
      </c>
    </row>
    <row r="48" spans="1:15" x14ac:dyDescent="0.3">
      <c r="A48" s="72" t="s">
        <v>184</v>
      </c>
      <c r="B48" s="73">
        <v>305</v>
      </c>
      <c r="C48" s="73">
        <v>133</v>
      </c>
      <c r="D48" s="73">
        <v>284</v>
      </c>
      <c r="E48" s="73">
        <v>441</v>
      </c>
      <c r="F48" s="74">
        <v>1509</v>
      </c>
      <c r="G48" s="73">
        <v>327</v>
      </c>
      <c r="H48" s="73">
        <v>143</v>
      </c>
      <c r="I48" s="73">
        <v>293</v>
      </c>
      <c r="J48" s="73">
        <v>378</v>
      </c>
      <c r="K48" s="74">
        <v>1539</v>
      </c>
      <c r="M48" s="64" t="str">
        <f t="shared" si="5"/>
        <v>-C</v>
      </c>
      <c r="N48" s="64" t="s">
        <v>57</v>
      </c>
      <c r="O48" s="64" t="str">
        <f t="shared" si="4"/>
        <v>ND</v>
      </c>
    </row>
    <row r="49" spans="1:15" x14ac:dyDescent="0.3">
      <c r="A49" s="72" t="s">
        <v>58</v>
      </c>
      <c r="B49" s="73">
        <v>45</v>
      </c>
      <c r="C49" s="73">
        <v>26</v>
      </c>
      <c r="D49" s="73">
        <v>54</v>
      </c>
      <c r="E49" s="73">
        <v>68</v>
      </c>
      <c r="F49" s="74">
        <v>239</v>
      </c>
      <c r="G49" s="73">
        <v>54</v>
      </c>
      <c r="H49" s="73">
        <v>16</v>
      </c>
      <c r="I49" s="73">
        <v>52</v>
      </c>
      <c r="J49" s="73">
        <v>56</v>
      </c>
      <c r="K49" s="74">
        <v>247</v>
      </c>
      <c r="M49" s="64" t="str">
        <f t="shared" si="5"/>
        <v>-B</v>
      </c>
      <c r="N49" s="64" t="s">
        <v>58</v>
      </c>
      <c r="O49" s="64" t="str">
        <f t="shared" si="4"/>
        <v>NE-B</v>
      </c>
    </row>
    <row r="50" spans="1:15" x14ac:dyDescent="0.3">
      <c r="A50" s="72" t="s">
        <v>59</v>
      </c>
      <c r="B50" s="73">
        <v>1487</v>
      </c>
      <c r="C50" s="73">
        <v>544</v>
      </c>
      <c r="D50" s="73">
        <v>684</v>
      </c>
      <c r="E50" s="73">
        <v>1078</v>
      </c>
      <c r="F50" s="74">
        <v>1075</v>
      </c>
      <c r="G50" s="73">
        <v>1049</v>
      </c>
      <c r="H50" s="73">
        <v>326</v>
      </c>
      <c r="I50" s="73">
        <v>430</v>
      </c>
      <c r="J50" s="73">
        <v>817</v>
      </c>
      <c r="K50" s="74">
        <v>779</v>
      </c>
      <c r="M50" s="64" t="str">
        <f t="shared" si="5"/>
        <v>-G</v>
      </c>
      <c r="N50" s="64" t="s">
        <v>59</v>
      </c>
      <c r="O50" s="64" t="str">
        <f t="shared" si="4"/>
        <v>NE-G</v>
      </c>
    </row>
    <row r="51" spans="1:15" x14ac:dyDescent="0.3">
      <c r="A51" s="72" t="s">
        <v>185</v>
      </c>
      <c r="B51" s="73">
        <v>241</v>
      </c>
      <c r="C51" s="73">
        <v>412</v>
      </c>
      <c r="D51" s="73">
        <v>140</v>
      </c>
      <c r="E51" s="73">
        <v>336</v>
      </c>
      <c r="F51" s="74">
        <v>1475</v>
      </c>
      <c r="G51" s="73">
        <v>174</v>
      </c>
      <c r="H51" s="73">
        <v>205</v>
      </c>
      <c r="I51" s="73">
        <v>201</v>
      </c>
      <c r="J51" s="73">
        <v>288</v>
      </c>
      <c r="K51" s="74">
        <v>1357</v>
      </c>
      <c r="M51" s="64" t="str">
        <f t="shared" si="5"/>
        <v>-C</v>
      </c>
      <c r="N51" s="64" t="s">
        <v>60</v>
      </c>
      <c r="O51" s="64" t="str">
        <f t="shared" si="4"/>
        <v>NH</v>
      </c>
    </row>
    <row r="52" spans="1:15" x14ac:dyDescent="0.3">
      <c r="A52" s="72" t="s">
        <v>61</v>
      </c>
      <c r="B52" s="73">
        <v>271</v>
      </c>
      <c r="C52" s="73">
        <v>120</v>
      </c>
      <c r="D52" s="73">
        <v>21</v>
      </c>
      <c r="E52" s="73">
        <v>361</v>
      </c>
      <c r="F52" s="74">
        <v>74</v>
      </c>
      <c r="G52" s="73">
        <v>288</v>
      </c>
      <c r="H52" s="73">
        <v>111</v>
      </c>
      <c r="I52" s="73">
        <v>26</v>
      </c>
      <c r="J52" s="73">
        <v>348</v>
      </c>
      <c r="K52" s="74">
        <v>36</v>
      </c>
      <c r="M52" s="64" t="str">
        <f t="shared" si="5"/>
        <v>-B</v>
      </c>
      <c r="N52" s="64" t="s">
        <v>61</v>
      </c>
      <c r="O52" s="64" t="str">
        <f t="shared" si="4"/>
        <v>NJ-B</v>
      </c>
    </row>
    <row r="53" spans="1:15" x14ac:dyDescent="0.3">
      <c r="A53" s="72" t="s">
        <v>62</v>
      </c>
      <c r="B53" s="73">
        <v>1687</v>
      </c>
      <c r="C53" s="73">
        <v>4047</v>
      </c>
      <c r="D53" s="73">
        <v>20</v>
      </c>
      <c r="E53" s="73">
        <v>99</v>
      </c>
      <c r="F53" s="74">
        <v>466</v>
      </c>
      <c r="G53" s="73">
        <v>1692</v>
      </c>
      <c r="H53" s="73">
        <v>4020</v>
      </c>
      <c r="I53" s="73">
        <v>53</v>
      </c>
      <c r="J53" s="73">
        <v>217</v>
      </c>
      <c r="K53" s="74">
        <v>1067</v>
      </c>
      <c r="M53" s="64" t="str">
        <f t="shared" si="5"/>
        <v>-G</v>
      </c>
      <c r="N53" s="64" t="s">
        <v>62</v>
      </c>
      <c r="O53" s="64" t="str">
        <f t="shared" si="4"/>
        <v>NJ-G</v>
      </c>
    </row>
    <row r="54" spans="1:15" x14ac:dyDescent="0.3">
      <c r="A54" s="72" t="s">
        <v>63</v>
      </c>
      <c r="B54" s="73">
        <v>67</v>
      </c>
      <c r="C54" s="73">
        <v>88</v>
      </c>
      <c r="D54" s="73">
        <v>15</v>
      </c>
      <c r="E54" s="73">
        <v>55</v>
      </c>
      <c r="F54" s="74">
        <v>192</v>
      </c>
      <c r="G54" s="73">
        <v>65</v>
      </c>
      <c r="H54" s="73">
        <v>77</v>
      </c>
      <c r="I54" s="73">
        <v>22</v>
      </c>
      <c r="J54" s="73">
        <v>68</v>
      </c>
      <c r="K54" s="74">
        <v>189</v>
      </c>
      <c r="M54" s="64" t="str">
        <f t="shared" si="5"/>
        <v>-B</v>
      </c>
      <c r="N54" s="64" t="s">
        <v>63</v>
      </c>
      <c r="O54" s="64" t="str">
        <f t="shared" si="4"/>
        <v>NM-B</v>
      </c>
    </row>
    <row r="55" spans="1:15" x14ac:dyDescent="0.3">
      <c r="A55" s="72" t="s">
        <v>64</v>
      </c>
      <c r="B55" s="73">
        <v>898</v>
      </c>
      <c r="C55" s="73">
        <v>780</v>
      </c>
      <c r="D55" s="73">
        <v>206</v>
      </c>
      <c r="E55" s="73">
        <v>274</v>
      </c>
      <c r="F55" s="74">
        <v>1288</v>
      </c>
      <c r="G55" s="73">
        <v>788</v>
      </c>
      <c r="H55" s="73">
        <v>612</v>
      </c>
      <c r="I55" s="73">
        <v>236</v>
      </c>
      <c r="J55" s="73">
        <v>282</v>
      </c>
      <c r="K55" s="74">
        <v>1517</v>
      </c>
      <c r="M55" s="64" t="str">
        <f t="shared" si="5"/>
        <v>-G</v>
      </c>
      <c r="N55" s="64" t="s">
        <v>64</v>
      </c>
      <c r="O55" s="64" t="str">
        <f t="shared" si="4"/>
        <v>NM-G</v>
      </c>
    </row>
    <row r="56" spans="1:15" x14ac:dyDescent="0.3">
      <c r="A56" s="72" t="s">
        <v>186</v>
      </c>
      <c r="B56" s="73">
        <v>858</v>
      </c>
      <c r="C56" s="73">
        <v>891</v>
      </c>
      <c r="D56" s="73">
        <v>160</v>
      </c>
      <c r="E56" s="73">
        <v>300</v>
      </c>
      <c r="F56" s="74">
        <v>18</v>
      </c>
      <c r="G56" s="73">
        <v>550</v>
      </c>
      <c r="H56" s="73">
        <v>728</v>
      </c>
      <c r="I56" s="73">
        <v>11</v>
      </c>
      <c r="J56" s="73">
        <v>3</v>
      </c>
      <c r="K56" s="74">
        <v>770</v>
      </c>
      <c r="M56" s="64" t="str">
        <f t="shared" si="5"/>
        <v>-C</v>
      </c>
      <c r="N56" s="64" t="s">
        <v>65</v>
      </c>
      <c r="O56" s="64" t="str">
        <f t="shared" si="4"/>
        <v>NV</v>
      </c>
    </row>
    <row r="57" spans="1:15" x14ac:dyDescent="0.3">
      <c r="A57" s="72" t="s">
        <v>66</v>
      </c>
      <c r="B57" s="73">
        <v>414</v>
      </c>
      <c r="C57" s="73">
        <v>369</v>
      </c>
      <c r="D57" s="73">
        <v>298</v>
      </c>
      <c r="E57" s="73">
        <v>535</v>
      </c>
      <c r="F57" s="74">
        <v>341</v>
      </c>
      <c r="G57" s="73">
        <v>391</v>
      </c>
      <c r="H57" s="73">
        <v>370</v>
      </c>
      <c r="I57" s="73">
        <v>307</v>
      </c>
      <c r="J57" s="73">
        <v>608</v>
      </c>
      <c r="K57" s="74">
        <v>348</v>
      </c>
      <c r="M57" s="64" t="str">
        <f t="shared" si="5"/>
        <v>-B</v>
      </c>
      <c r="N57" s="64" t="s">
        <v>66</v>
      </c>
      <c r="O57" s="64" t="str">
        <f t="shared" si="4"/>
        <v>NY-B</v>
      </c>
    </row>
    <row r="58" spans="1:15" x14ac:dyDescent="0.3">
      <c r="A58" s="72" t="s">
        <v>67</v>
      </c>
      <c r="B58" s="73">
        <v>11130</v>
      </c>
      <c r="C58" s="73">
        <v>18271</v>
      </c>
      <c r="D58" s="73">
        <v>7144</v>
      </c>
      <c r="E58" s="73">
        <v>11619</v>
      </c>
      <c r="F58" s="74">
        <v>12827</v>
      </c>
      <c r="G58" s="73">
        <v>11259</v>
      </c>
      <c r="H58" s="73">
        <v>17935</v>
      </c>
      <c r="I58" s="73">
        <v>12340</v>
      </c>
      <c r="J58" s="73">
        <v>11523</v>
      </c>
      <c r="K58" s="74">
        <v>11398</v>
      </c>
      <c r="M58" s="64" t="str">
        <f t="shared" si="5"/>
        <v>-G</v>
      </c>
      <c r="N58" s="64" t="s">
        <v>67</v>
      </c>
      <c r="O58" s="64" t="str">
        <f t="shared" si="4"/>
        <v>NY-G</v>
      </c>
    </row>
    <row r="59" spans="1:15" x14ac:dyDescent="0.3">
      <c r="A59" s="72" t="s">
        <v>187</v>
      </c>
      <c r="B59" s="73">
        <v>441</v>
      </c>
      <c r="C59" s="73">
        <v>1328</v>
      </c>
      <c r="D59" s="73">
        <v>5429</v>
      </c>
      <c r="E59" s="73">
        <v>909</v>
      </c>
      <c r="F59" s="74">
        <v>11687</v>
      </c>
      <c r="G59" s="73">
        <v>396</v>
      </c>
      <c r="H59" s="73">
        <v>1600</v>
      </c>
      <c r="I59" s="73">
        <v>5892</v>
      </c>
      <c r="J59" s="73">
        <v>830</v>
      </c>
      <c r="K59" s="74">
        <v>9480</v>
      </c>
      <c r="M59" s="64" t="str">
        <f t="shared" si="5"/>
        <v>-C</v>
      </c>
      <c r="N59" s="64" t="s">
        <v>68</v>
      </c>
      <c r="O59" s="64" t="str">
        <f t="shared" si="4"/>
        <v>OH</v>
      </c>
    </row>
    <row r="60" spans="1:15" x14ac:dyDescent="0.3">
      <c r="A60" s="72" t="s">
        <v>188</v>
      </c>
      <c r="B60" s="73">
        <v>1246</v>
      </c>
      <c r="C60" s="73">
        <v>432</v>
      </c>
      <c r="D60" s="73">
        <v>0</v>
      </c>
      <c r="E60" s="73">
        <v>888</v>
      </c>
      <c r="F60" s="74">
        <v>3867</v>
      </c>
      <c r="G60" s="73">
        <v>1247</v>
      </c>
      <c r="H60" s="73">
        <v>518</v>
      </c>
      <c r="I60" s="73">
        <v>517</v>
      </c>
      <c r="J60" s="73">
        <v>1085</v>
      </c>
      <c r="K60" s="74">
        <v>4372</v>
      </c>
      <c r="M60" s="64" t="str">
        <f t="shared" si="5"/>
        <v>-C</v>
      </c>
      <c r="N60" s="64" t="s">
        <v>69</v>
      </c>
      <c r="O60" s="64" t="str">
        <f t="shared" si="4"/>
        <v>OK</v>
      </c>
    </row>
    <row r="61" spans="1:15" x14ac:dyDescent="0.3">
      <c r="A61" s="72" t="s">
        <v>70</v>
      </c>
      <c r="B61" s="73">
        <v>45</v>
      </c>
      <c r="C61" s="73">
        <v>131</v>
      </c>
      <c r="D61" s="73">
        <v>13</v>
      </c>
      <c r="E61" s="73">
        <v>63</v>
      </c>
      <c r="F61" s="74">
        <v>15</v>
      </c>
      <c r="G61" s="73">
        <v>52</v>
      </c>
      <c r="H61" s="73">
        <v>132</v>
      </c>
      <c r="I61" s="73">
        <v>23</v>
      </c>
      <c r="J61" s="73">
        <v>89</v>
      </c>
      <c r="K61" s="74">
        <v>91</v>
      </c>
      <c r="M61" s="64" t="str">
        <f t="shared" si="5"/>
        <v>-B</v>
      </c>
      <c r="N61" s="64" t="s">
        <v>70</v>
      </c>
      <c r="O61" s="64" t="str">
        <f t="shared" si="4"/>
        <v>OR-B</v>
      </c>
    </row>
    <row r="62" spans="1:15" x14ac:dyDescent="0.3">
      <c r="A62" s="72" t="s">
        <v>71</v>
      </c>
      <c r="B62" s="73">
        <v>282</v>
      </c>
      <c r="C62" s="73">
        <v>933</v>
      </c>
      <c r="D62" s="73">
        <v>12</v>
      </c>
      <c r="E62" s="73">
        <v>375</v>
      </c>
      <c r="F62" s="74">
        <v>1229</v>
      </c>
      <c r="G62" s="73">
        <v>244</v>
      </c>
      <c r="H62" s="73">
        <v>966</v>
      </c>
      <c r="I62" s="73">
        <v>30</v>
      </c>
      <c r="J62" s="73">
        <v>439</v>
      </c>
      <c r="K62" s="74">
        <v>1274</v>
      </c>
      <c r="M62" s="64" t="str">
        <f t="shared" si="5"/>
        <v>-G</v>
      </c>
      <c r="N62" s="64" t="s">
        <v>71</v>
      </c>
      <c r="O62" s="64" t="str">
        <f t="shared" si="4"/>
        <v>OR-G</v>
      </c>
    </row>
    <row r="63" spans="1:15" x14ac:dyDescent="0.3">
      <c r="A63" s="72" t="s">
        <v>189</v>
      </c>
      <c r="B63" s="73">
        <v>167</v>
      </c>
      <c r="C63" s="73">
        <v>4616</v>
      </c>
      <c r="D63" s="73">
        <v>7239</v>
      </c>
      <c r="E63" s="73">
        <v>1113</v>
      </c>
      <c r="F63" s="74">
        <v>12002</v>
      </c>
      <c r="G63" s="73">
        <v>114</v>
      </c>
      <c r="H63" s="73">
        <v>4545</v>
      </c>
      <c r="I63" s="73">
        <v>11251</v>
      </c>
      <c r="J63" s="73">
        <v>1580</v>
      </c>
      <c r="K63" s="74">
        <v>17384</v>
      </c>
      <c r="M63" s="64" t="str">
        <f t="shared" si="5"/>
        <v>-C</v>
      </c>
      <c r="N63" s="64" t="s">
        <v>72</v>
      </c>
      <c r="O63" s="64" t="str">
        <f t="shared" si="4"/>
        <v>PA</v>
      </c>
    </row>
    <row r="64" spans="1:15" x14ac:dyDescent="0.3">
      <c r="A64" s="72" t="s">
        <v>190</v>
      </c>
      <c r="B64" s="73">
        <v>6813</v>
      </c>
      <c r="C64" s="73">
        <v>749</v>
      </c>
      <c r="D64" s="73">
        <v>8011</v>
      </c>
      <c r="E64" s="73">
        <v>25385</v>
      </c>
      <c r="F64" s="74">
        <v>20555</v>
      </c>
      <c r="G64" s="73">
        <v>6793</v>
      </c>
      <c r="H64" s="73">
        <v>700</v>
      </c>
      <c r="I64" s="73">
        <v>8028</v>
      </c>
      <c r="J64" s="73">
        <v>25176</v>
      </c>
      <c r="K64" s="74">
        <v>21010</v>
      </c>
      <c r="M64" s="64" t="str">
        <f t="shared" si="5"/>
        <v>-C</v>
      </c>
      <c r="N64" s="64" t="s">
        <v>73</v>
      </c>
      <c r="O64" s="64" t="str">
        <f t="shared" si="4"/>
        <v>PR</v>
      </c>
    </row>
    <row r="65" spans="1:15" x14ac:dyDescent="0.3">
      <c r="A65" s="72" t="s">
        <v>191</v>
      </c>
      <c r="B65" s="73">
        <v>160</v>
      </c>
      <c r="C65" s="73">
        <v>608</v>
      </c>
      <c r="D65" s="73">
        <v>383</v>
      </c>
      <c r="E65" s="73">
        <v>436</v>
      </c>
      <c r="F65" s="74">
        <v>130</v>
      </c>
      <c r="G65" s="73">
        <v>79</v>
      </c>
      <c r="H65" s="73">
        <v>165</v>
      </c>
      <c r="I65" s="73">
        <v>336</v>
      </c>
      <c r="J65" s="73">
        <v>365</v>
      </c>
      <c r="K65" s="74">
        <v>125</v>
      </c>
      <c r="M65" s="64" t="str">
        <f t="shared" si="5"/>
        <v>-C</v>
      </c>
      <c r="N65" s="64" t="s">
        <v>74</v>
      </c>
      <c r="O65" s="64" t="str">
        <f t="shared" si="4"/>
        <v>RI</v>
      </c>
    </row>
    <row r="66" spans="1:15" x14ac:dyDescent="0.3">
      <c r="A66" s="72" t="s">
        <v>75</v>
      </c>
      <c r="B66" s="73">
        <v>54</v>
      </c>
      <c r="C66" s="73">
        <v>30</v>
      </c>
      <c r="D66" s="73">
        <v>0</v>
      </c>
      <c r="E66" s="73">
        <v>51</v>
      </c>
      <c r="F66" s="74">
        <v>219</v>
      </c>
      <c r="G66" s="73">
        <v>65</v>
      </c>
      <c r="H66" s="73">
        <v>27</v>
      </c>
      <c r="I66" s="73">
        <v>0</v>
      </c>
      <c r="J66" s="73">
        <v>57</v>
      </c>
      <c r="K66" s="74">
        <v>202</v>
      </c>
      <c r="M66" s="64" t="str">
        <f t="shared" si="5"/>
        <v>-B</v>
      </c>
      <c r="N66" s="64" t="s">
        <v>75</v>
      </c>
      <c r="O66" s="64" t="str">
        <f t="shared" si="4"/>
        <v>SC-B</v>
      </c>
    </row>
    <row r="67" spans="1:15" x14ac:dyDescent="0.3">
      <c r="A67" s="72" t="s">
        <v>76</v>
      </c>
      <c r="B67" s="73">
        <v>1757</v>
      </c>
      <c r="C67" s="73">
        <v>9043</v>
      </c>
      <c r="D67" s="73">
        <v>6205</v>
      </c>
      <c r="E67" s="73">
        <v>2554</v>
      </c>
      <c r="F67" s="74">
        <v>1861</v>
      </c>
      <c r="G67" s="73">
        <v>1823</v>
      </c>
      <c r="H67" s="73">
        <v>8439</v>
      </c>
      <c r="I67" s="73">
        <v>4699</v>
      </c>
      <c r="J67" s="73">
        <v>2908</v>
      </c>
      <c r="K67" s="74">
        <v>2585</v>
      </c>
      <c r="M67" s="64" t="str">
        <f t="shared" si="5"/>
        <v>-G</v>
      </c>
      <c r="N67" s="64" t="s">
        <v>76</v>
      </c>
      <c r="O67" s="64" t="str">
        <f t="shared" si="4"/>
        <v>SC-G</v>
      </c>
    </row>
    <row r="68" spans="1:15" x14ac:dyDescent="0.3">
      <c r="A68" s="72" t="s">
        <v>77</v>
      </c>
      <c r="B68" s="73">
        <v>22</v>
      </c>
      <c r="C68" s="73">
        <v>95</v>
      </c>
      <c r="D68" s="73">
        <v>0</v>
      </c>
      <c r="E68" s="73">
        <v>26</v>
      </c>
      <c r="F68" s="74">
        <v>52</v>
      </c>
      <c r="G68" s="73">
        <v>17</v>
      </c>
      <c r="H68" s="73">
        <v>73</v>
      </c>
      <c r="I68" s="73">
        <v>0</v>
      </c>
      <c r="J68" s="73">
        <v>23</v>
      </c>
      <c r="K68" s="74">
        <v>73</v>
      </c>
      <c r="M68" s="64" t="str">
        <f t="shared" si="5"/>
        <v>-B</v>
      </c>
      <c r="N68" s="64" t="s">
        <v>77</v>
      </c>
      <c r="O68" s="64" t="str">
        <f t="shared" si="4"/>
        <v>SD-B</v>
      </c>
    </row>
    <row r="69" spans="1:15" x14ac:dyDescent="0.3">
      <c r="A69" s="72" t="s">
        <v>78</v>
      </c>
      <c r="B69" s="73">
        <v>221</v>
      </c>
      <c r="C69" s="73">
        <v>1032</v>
      </c>
      <c r="D69" s="73">
        <v>0</v>
      </c>
      <c r="E69" s="73">
        <v>265</v>
      </c>
      <c r="F69" s="74">
        <v>1136</v>
      </c>
      <c r="G69" s="73">
        <v>141</v>
      </c>
      <c r="H69" s="73">
        <v>879</v>
      </c>
      <c r="I69" s="73">
        <v>0</v>
      </c>
      <c r="J69" s="73">
        <v>250</v>
      </c>
      <c r="K69" s="74">
        <v>1394</v>
      </c>
      <c r="M69" s="64" t="str">
        <f t="shared" si="5"/>
        <v>-G</v>
      </c>
      <c r="N69" s="64" t="s">
        <v>78</v>
      </c>
      <c r="O69" s="64" t="str">
        <f t="shared" si="4"/>
        <v>SD-G</v>
      </c>
    </row>
    <row r="70" spans="1:15" x14ac:dyDescent="0.3">
      <c r="A70" s="72" t="s">
        <v>192</v>
      </c>
      <c r="B70" s="73">
        <v>1215</v>
      </c>
      <c r="C70" s="73">
        <v>1510</v>
      </c>
      <c r="D70" s="73">
        <v>265</v>
      </c>
      <c r="E70" s="73">
        <v>1502</v>
      </c>
      <c r="F70" s="74">
        <v>1069</v>
      </c>
      <c r="G70" s="73">
        <v>1009</v>
      </c>
      <c r="H70" s="73">
        <v>1173</v>
      </c>
      <c r="I70" s="73">
        <v>594</v>
      </c>
      <c r="J70" s="73">
        <v>1609</v>
      </c>
      <c r="K70" s="74">
        <v>930</v>
      </c>
      <c r="M70" s="64" t="str">
        <f t="shared" si="5"/>
        <v>-C</v>
      </c>
      <c r="N70" s="64" t="s">
        <v>79</v>
      </c>
      <c r="O70" s="64" t="str">
        <f t="shared" si="4"/>
        <v>TN</v>
      </c>
    </row>
    <row r="71" spans="1:15" x14ac:dyDescent="0.3">
      <c r="A71" s="72" t="s">
        <v>193</v>
      </c>
      <c r="B71" s="73">
        <v>4727</v>
      </c>
      <c r="C71" s="73">
        <v>3939</v>
      </c>
      <c r="D71" s="73">
        <v>9505</v>
      </c>
      <c r="E71" s="73">
        <v>1200</v>
      </c>
      <c r="F71" s="74">
        <v>1218</v>
      </c>
      <c r="G71" s="73">
        <v>3935</v>
      </c>
      <c r="H71" s="73">
        <v>4127</v>
      </c>
      <c r="I71" s="73">
        <v>11223</v>
      </c>
      <c r="J71" s="73">
        <v>2670</v>
      </c>
      <c r="K71" s="74">
        <v>15613</v>
      </c>
      <c r="M71" s="64" t="str">
        <f t="shared" si="5"/>
        <v>-C</v>
      </c>
      <c r="N71" s="64" t="s">
        <v>80</v>
      </c>
      <c r="O71" s="64" t="str">
        <f t="shared" si="4"/>
        <v>TX</v>
      </c>
    </row>
    <row r="72" spans="1:15" x14ac:dyDescent="0.3">
      <c r="A72" s="72" t="s">
        <v>194</v>
      </c>
      <c r="B72" s="73">
        <v>1332</v>
      </c>
      <c r="C72" s="73">
        <v>1340</v>
      </c>
      <c r="D72" s="73">
        <v>213</v>
      </c>
      <c r="E72" s="73">
        <v>498</v>
      </c>
      <c r="F72" s="74">
        <v>2626</v>
      </c>
      <c r="G72" s="73">
        <v>1334</v>
      </c>
      <c r="H72" s="73">
        <v>1631</v>
      </c>
      <c r="I72" s="73">
        <v>424</v>
      </c>
      <c r="J72" s="73">
        <v>827</v>
      </c>
      <c r="K72" s="74">
        <v>2889</v>
      </c>
      <c r="M72" s="64" t="str">
        <f t="shared" si="5"/>
        <v>-C</v>
      </c>
      <c r="N72" s="64" t="s">
        <v>81</v>
      </c>
      <c r="O72" s="64" t="str">
        <f t="shared" si="4"/>
        <v>UT</v>
      </c>
    </row>
    <row r="73" spans="1:15" x14ac:dyDescent="0.3">
      <c r="A73" s="72" t="s">
        <v>82</v>
      </c>
      <c r="B73" s="73">
        <v>174</v>
      </c>
      <c r="C73" s="73">
        <v>191</v>
      </c>
      <c r="D73" s="73">
        <v>0</v>
      </c>
      <c r="E73" s="73">
        <v>166</v>
      </c>
      <c r="F73" s="74">
        <v>489</v>
      </c>
      <c r="G73" s="73">
        <v>127</v>
      </c>
      <c r="H73" s="73">
        <v>158</v>
      </c>
      <c r="I73" s="73">
        <v>3</v>
      </c>
      <c r="J73" s="73">
        <v>42</v>
      </c>
      <c r="K73" s="74">
        <v>472</v>
      </c>
      <c r="M73" s="64" t="str">
        <f t="shared" si="5"/>
        <v>-B</v>
      </c>
      <c r="N73" s="64" t="s">
        <v>82</v>
      </c>
      <c r="O73" s="64" t="str">
        <f t="shared" ref="O73:O81" si="6">IF(M73="",_xlfn.CONCAT(N73,"-C"),N73)</f>
        <v>VA-B</v>
      </c>
    </row>
    <row r="74" spans="1:15" x14ac:dyDescent="0.3">
      <c r="A74" s="72" t="s">
        <v>83</v>
      </c>
      <c r="B74" s="73">
        <v>706</v>
      </c>
      <c r="C74" s="73">
        <v>2775</v>
      </c>
      <c r="D74" s="73">
        <v>326</v>
      </c>
      <c r="E74" s="73">
        <v>429</v>
      </c>
      <c r="F74" s="74">
        <v>6725</v>
      </c>
      <c r="G74" s="73">
        <v>347</v>
      </c>
      <c r="H74" s="73">
        <v>1661</v>
      </c>
      <c r="I74" s="73">
        <v>231</v>
      </c>
      <c r="J74" s="73">
        <v>458</v>
      </c>
      <c r="K74" s="74">
        <v>6041</v>
      </c>
      <c r="M74" s="64" t="str">
        <f t="shared" si="5"/>
        <v>-G</v>
      </c>
      <c r="N74" s="64" t="s">
        <v>83</v>
      </c>
      <c r="O74" s="64" t="str">
        <f t="shared" si="6"/>
        <v>VA-G</v>
      </c>
    </row>
    <row r="75" spans="1:15" x14ac:dyDescent="0.3">
      <c r="A75" s="72" t="s">
        <v>84</v>
      </c>
      <c r="B75" s="73">
        <v>21</v>
      </c>
      <c r="C75" s="73">
        <v>11</v>
      </c>
      <c r="D75" s="73">
        <v>1</v>
      </c>
      <c r="E75" s="73">
        <v>5</v>
      </c>
      <c r="F75" s="74">
        <v>81</v>
      </c>
      <c r="G75" s="73">
        <v>25</v>
      </c>
      <c r="H75" s="73">
        <v>14</v>
      </c>
      <c r="I75" s="73">
        <v>3</v>
      </c>
      <c r="J75" s="73">
        <v>10</v>
      </c>
      <c r="K75" s="74">
        <v>53</v>
      </c>
      <c r="M75" s="64" t="str">
        <f t="shared" ref="M75:M81" si="7">RIGHT(A75,2)</f>
        <v>-B</v>
      </c>
      <c r="N75" s="64" t="s">
        <v>84</v>
      </c>
      <c r="O75" s="64" t="str">
        <f t="shared" si="6"/>
        <v>VT-B</v>
      </c>
    </row>
    <row r="76" spans="1:15" x14ac:dyDescent="0.3">
      <c r="A76" s="72" t="s">
        <v>85</v>
      </c>
      <c r="B76" s="73">
        <v>288</v>
      </c>
      <c r="C76" s="73">
        <v>350</v>
      </c>
      <c r="D76" s="73">
        <v>284</v>
      </c>
      <c r="E76" s="73">
        <v>143</v>
      </c>
      <c r="F76" s="74">
        <v>2024</v>
      </c>
      <c r="G76" s="73">
        <v>288</v>
      </c>
      <c r="H76" s="73">
        <v>370</v>
      </c>
      <c r="I76" s="73">
        <v>242</v>
      </c>
      <c r="J76" s="73">
        <v>229</v>
      </c>
      <c r="K76" s="74">
        <v>1470</v>
      </c>
      <c r="M76" s="64" t="str">
        <f t="shared" si="7"/>
        <v>-G</v>
      </c>
      <c r="N76" s="64" t="s">
        <v>85</v>
      </c>
      <c r="O76" s="64" t="str">
        <f t="shared" si="6"/>
        <v>VT-G</v>
      </c>
    </row>
    <row r="77" spans="1:15" x14ac:dyDescent="0.3">
      <c r="A77" s="72" t="s">
        <v>86</v>
      </c>
      <c r="B77" s="73">
        <v>239</v>
      </c>
      <c r="C77" s="73">
        <v>110</v>
      </c>
      <c r="D77" s="73">
        <v>98</v>
      </c>
      <c r="E77" s="73">
        <v>322</v>
      </c>
      <c r="F77" s="74">
        <v>145</v>
      </c>
      <c r="G77" s="73">
        <v>194</v>
      </c>
      <c r="H77" s="73">
        <v>114</v>
      </c>
      <c r="I77" s="73">
        <v>2</v>
      </c>
      <c r="J77" s="73">
        <v>283</v>
      </c>
      <c r="K77" s="74">
        <v>644</v>
      </c>
      <c r="M77" s="64" t="str">
        <f t="shared" si="7"/>
        <v>-B</v>
      </c>
      <c r="N77" s="64" t="s">
        <v>86</v>
      </c>
      <c r="O77" s="64" t="str">
        <f t="shared" si="6"/>
        <v>WA-B</v>
      </c>
    </row>
    <row r="78" spans="1:15" x14ac:dyDescent="0.3">
      <c r="A78" s="72" t="s">
        <v>87</v>
      </c>
      <c r="B78" s="73">
        <v>1182</v>
      </c>
      <c r="C78" s="73">
        <v>1750</v>
      </c>
      <c r="D78" s="73">
        <v>548</v>
      </c>
      <c r="E78" s="73">
        <v>1053</v>
      </c>
      <c r="F78" s="74">
        <v>1199</v>
      </c>
      <c r="G78" s="73">
        <v>886</v>
      </c>
      <c r="H78" s="73">
        <v>1171</v>
      </c>
      <c r="I78" s="73">
        <v>1125</v>
      </c>
      <c r="J78" s="73">
        <v>1124</v>
      </c>
      <c r="K78" s="74">
        <v>1463</v>
      </c>
      <c r="M78" s="64" t="str">
        <f t="shared" si="7"/>
        <v>-G</v>
      </c>
      <c r="N78" s="64" t="s">
        <v>87</v>
      </c>
      <c r="O78" s="64" t="str">
        <f t="shared" si="6"/>
        <v>WA-G</v>
      </c>
    </row>
    <row r="79" spans="1:15" x14ac:dyDescent="0.3">
      <c r="A79" s="72" t="s">
        <v>195</v>
      </c>
      <c r="B79" s="73">
        <v>1515</v>
      </c>
      <c r="C79" s="73">
        <v>2190</v>
      </c>
      <c r="D79" s="73">
        <v>4379</v>
      </c>
      <c r="E79" s="73">
        <v>2199</v>
      </c>
      <c r="F79" s="74">
        <v>6853</v>
      </c>
      <c r="G79" s="73">
        <v>1441</v>
      </c>
      <c r="H79" s="73">
        <v>2144</v>
      </c>
      <c r="I79" s="73">
        <v>4551</v>
      </c>
      <c r="J79" s="73">
        <v>2113</v>
      </c>
      <c r="K79" s="74">
        <v>8972</v>
      </c>
      <c r="M79" s="64" t="str">
        <f t="shared" si="7"/>
        <v>-C</v>
      </c>
      <c r="N79" s="64" t="s">
        <v>88</v>
      </c>
      <c r="O79" s="64" t="str">
        <f t="shared" si="6"/>
        <v>WI</v>
      </c>
    </row>
    <row r="80" spans="1:15" x14ac:dyDescent="0.3">
      <c r="A80" s="72" t="s">
        <v>196</v>
      </c>
      <c r="B80" s="73">
        <v>2168</v>
      </c>
      <c r="C80" s="73">
        <v>394</v>
      </c>
      <c r="D80" s="73">
        <v>0</v>
      </c>
      <c r="E80" s="73">
        <v>2561</v>
      </c>
      <c r="F80" s="74">
        <v>6059</v>
      </c>
      <c r="G80" s="73">
        <v>1612</v>
      </c>
      <c r="H80" s="73">
        <v>317</v>
      </c>
      <c r="I80" s="73">
        <v>0</v>
      </c>
      <c r="J80" s="73">
        <v>2419</v>
      </c>
      <c r="K80" s="74">
        <v>4098</v>
      </c>
      <c r="M80" s="64" t="str">
        <f t="shared" si="7"/>
        <v>-C</v>
      </c>
      <c r="N80" s="64" t="s">
        <v>89</v>
      </c>
      <c r="O80" s="64" t="str">
        <f t="shared" si="6"/>
        <v>WV</v>
      </c>
    </row>
    <row r="81" spans="1:15" x14ac:dyDescent="0.3">
      <c r="A81" s="72" t="s">
        <v>197</v>
      </c>
      <c r="B81" s="73">
        <v>583</v>
      </c>
      <c r="C81" s="73">
        <v>550</v>
      </c>
      <c r="D81" s="73">
        <v>135</v>
      </c>
      <c r="E81" s="73">
        <v>682</v>
      </c>
      <c r="F81" s="74">
        <v>155</v>
      </c>
      <c r="G81" s="73">
        <v>603</v>
      </c>
      <c r="H81" s="73">
        <v>586</v>
      </c>
      <c r="I81" s="73">
        <v>144</v>
      </c>
      <c r="J81" s="73">
        <v>662</v>
      </c>
      <c r="K81" s="74">
        <v>211</v>
      </c>
      <c r="M81" s="64" t="str">
        <f t="shared" si="7"/>
        <v>-C</v>
      </c>
      <c r="N81" s="64" t="s">
        <v>90</v>
      </c>
      <c r="O81" s="64" t="str">
        <f t="shared" si="6"/>
        <v>WY</v>
      </c>
    </row>
    <row r="82" spans="1:15" x14ac:dyDescent="0.3">
      <c r="A82" s="83" t="s">
        <v>298</v>
      </c>
    </row>
  </sheetData>
  <printOptions horizontalCentered="1"/>
  <pageMargins left="0.2" right="0.2" top="0.25" bottom="0.25" header="0.3" footer="0.3"/>
  <pageSetup scale="85"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A593-6922-405E-8BC0-E40249366208}">
  <sheetPr codeName="Sheet2"/>
  <dimension ref="A1:V76"/>
  <sheetViews>
    <sheetView workbookViewId="0">
      <selection sqref="A1:K18"/>
    </sheetView>
  </sheetViews>
  <sheetFormatPr defaultRowHeight="14.5" x14ac:dyDescent="0.35"/>
  <cols>
    <col min="1" max="1" width="13.54296875" bestFit="1" customWidth="1"/>
  </cols>
  <sheetData>
    <row r="1" spans="1:22" x14ac:dyDescent="0.35">
      <c r="A1" s="7" t="s">
        <v>94</v>
      </c>
      <c r="B1" s="7" t="s">
        <v>93</v>
      </c>
      <c r="C1" s="5"/>
      <c r="D1" s="7" t="s">
        <v>95</v>
      </c>
      <c r="E1" s="7"/>
      <c r="F1" s="7" t="s">
        <v>96</v>
      </c>
      <c r="G1" s="7"/>
      <c r="H1" s="7" t="s">
        <v>97</v>
      </c>
      <c r="I1" s="7"/>
      <c r="J1" s="7" t="s">
        <v>6</v>
      </c>
      <c r="K1" s="7"/>
      <c r="L1" s="7" t="s">
        <v>7</v>
      </c>
      <c r="M1" s="7"/>
      <c r="N1" s="7" t="s">
        <v>8</v>
      </c>
      <c r="O1" s="7"/>
      <c r="P1" s="7" t="s">
        <v>9</v>
      </c>
      <c r="Q1" s="7"/>
      <c r="R1" s="7"/>
      <c r="S1" s="7"/>
      <c r="T1" s="7"/>
      <c r="U1" s="7"/>
      <c r="V1" s="7"/>
    </row>
    <row r="2" spans="1:22" x14ac:dyDescent="0.35">
      <c r="A2" s="4"/>
      <c r="B2" s="8" t="s">
        <v>91</v>
      </c>
      <c r="C2" s="8" t="s">
        <v>92</v>
      </c>
      <c r="D2" s="8" t="s">
        <v>91</v>
      </c>
      <c r="E2" s="8" t="s">
        <v>92</v>
      </c>
      <c r="F2" s="8" t="s">
        <v>91</v>
      </c>
      <c r="G2" s="8" t="s">
        <v>92</v>
      </c>
      <c r="H2" s="8" t="s">
        <v>91</v>
      </c>
      <c r="I2" s="8" t="s">
        <v>92</v>
      </c>
      <c r="J2" s="8" t="s">
        <v>91</v>
      </c>
      <c r="K2" s="8" t="s">
        <v>92</v>
      </c>
      <c r="L2" s="8" t="s">
        <v>91</v>
      </c>
      <c r="M2" s="8" t="s">
        <v>92</v>
      </c>
      <c r="N2" s="8" t="s">
        <v>91</v>
      </c>
      <c r="O2" s="8" t="s">
        <v>92</v>
      </c>
      <c r="P2" s="8" t="s">
        <v>91</v>
      </c>
      <c r="Q2" s="8" t="s">
        <v>92</v>
      </c>
      <c r="R2" s="4"/>
      <c r="S2" s="4"/>
      <c r="T2" s="4"/>
      <c r="U2" s="4"/>
      <c r="V2" s="4"/>
    </row>
    <row r="3" spans="1:22" x14ac:dyDescent="0.35">
      <c r="A3" s="4" t="s">
        <v>17</v>
      </c>
      <c r="B3" s="4">
        <v>1909</v>
      </c>
      <c r="C3" s="6">
        <v>1701</v>
      </c>
      <c r="D3" s="4">
        <v>127</v>
      </c>
      <c r="E3" s="4">
        <v>81</v>
      </c>
      <c r="F3" s="4">
        <v>478</v>
      </c>
      <c r="G3" s="4">
        <v>383</v>
      </c>
      <c r="H3" s="9">
        <v>0.26569999999999999</v>
      </c>
      <c r="I3" s="9">
        <v>0.21149999999999999</v>
      </c>
      <c r="J3" s="9">
        <v>0.25040000000000001</v>
      </c>
      <c r="K3" s="9">
        <v>0.22520000000000001</v>
      </c>
      <c r="L3" s="4">
        <v>1</v>
      </c>
      <c r="M3" s="4">
        <v>0</v>
      </c>
      <c r="N3" s="4">
        <v>54</v>
      </c>
      <c r="O3" s="4">
        <v>45</v>
      </c>
      <c r="P3" s="4">
        <v>47</v>
      </c>
      <c r="Q3" s="4">
        <v>23</v>
      </c>
      <c r="R3" s="4"/>
      <c r="S3" s="4"/>
      <c r="T3" s="4"/>
      <c r="U3" s="4"/>
      <c r="V3" s="4"/>
    </row>
    <row r="4" spans="1:22" x14ac:dyDescent="0.35">
      <c r="A4" s="4" t="s">
        <v>18</v>
      </c>
      <c r="B4" s="4">
        <v>18327</v>
      </c>
      <c r="C4" s="6">
        <v>22521</v>
      </c>
      <c r="D4" s="4">
        <v>259</v>
      </c>
      <c r="E4" s="4">
        <v>2134</v>
      </c>
      <c r="F4" s="4">
        <v>1524</v>
      </c>
      <c r="G4" s="4">
        <v>5776</v>
      </c>
      <c r="H4" s="9">
        <v>0.1699</v>
      </c>
      <c r="I4" s="9">
        <v>0.3695</v>
      </c>
      <c r="J4" s="9">
        <v>8.3199999999999996E-2</v>
      </c>
      <c r="K4" s="9">
        <v>0.25650000000000001</v>
      </c>
      <c r="L4" s="4">
        <v>1</v>
      </c>
      <c r="M4" s="4">
        <v>47</v>
      </c>
      <c r="N4" s="4">
        <v>140</v>
      </c>
      <c r="O4" s="4">
        <v>1312</v>
      </c>
      <c r="P4" s="4">
        <v>102</v>
      </c>
      <c r="Q4" s="4">
        <v>403</v>
      </c>
      <c r="R4" s="4"/>
      <c r="S4" s="4"/>
      <c r="T4" s="4"/>
      <c r="U4" s="4"/>
      <c r="V4" s="4"/>
    </row>
    <row r="5" spans="1:22" x14ac:dyDescent="0.35">
      <c r="A5" s="4" t="s">
        <v>19</v>
      </c>
      <c r="B5" s="4">
        <v>1278</v>
      </c>
      <c r="C5" s="6">
        <v>1199</v>
      </c>
      <c r="D5" s="4">
        <v>99</v>
      </c>
      <c r="E5" s="4">
        <v>75</v>
      </c>
      <c r="F5" s="4">
        <v>189</v>
      </c>
      <c r="G5" s="4">
        <v>137</v>
      </c>
      <c r="H5" s="9">
        <v>0.52380000000000004</v>
      </c>
      <c r="I5" s="9">
        <v>0.5474</v>
      </c>
      <c r="J5" s="9">
        <v>0.1479</v>
      </c>
      <c r="K5" s="9">
        <v>0.1143</v>
      </c>
      <c r="L5" s="4">
        <v>0</v>
      </c>
      <c r="M5" s="4">
        <v>0</v>
      </c>
      <c r="N5" s="4">
        <v>68</v>
      </c>
      <c r="O5" s="4">
        <v>54</v>
      </c>
      <c r="P5" s="4">
        <v>25</v>
      </c>
      <c r="Q5" s="4">
        <v>16</v>
      </c>
      <c r="R5" s="4"/>
      <c r="S5" s="4"/>
      <c r="T5" s="4"/>
      <c r="U5" s="4"/>
      <c r="V5" s="4"/>
    </row>
    <row r="6" spans="1:22" x14ac:dyDescent="0.35">
      <c r="A6" s="4" t="s">
        <v>20</v>
      </c>
      <c r="B6" s="4">
        <v>11892</v>
      </c>
      <c r="C6" s="6">
        <v>12475</v>
      </c>
      <c r="D6" s="4">
        <v>646</v>
      </c>
      <c r="E6" s="4">
        <v>697</v>
      </c>
      <c r="F6" s="4">
        <v>3009</v>
      </c>
      <c r="G6" s="4">
        <v>2927</v>
      </c>
      <c r="H6" s="9">
        <v>0.2147</v>
      </c>
      <c r="I6" s="9">
        <v>0.23810000000000001</v>
      </c>
      <c r="J6" s="9">
        <v>0.253</v>
      </c>
      <c r="K6" s="9">
        <v>0.2346</v>
      </c>
      <c r="L6" s="4">
        <v>1</v>
      </c>
      <c r="M6" s="4">
        <v>2</v>
      </c>
      <c r="N6" s="4">
        <v>7</v>
      </c>
      <c r="O6" s="4">
        <v>1</v>
      </c>
      <c r="P6" s="4">
        <v>610</v>
      </c>
      <c r="Q6" s="4">
        <v>659</v>
      </c>
      <c r="R6" s="4"/>
      <c r="S6" s="4"/>
      <c r="T6" s="4"/>
      <c r="U6" s="4"/>
      <c r="V6" s="4"/>
    </row>
    <row r="7" spans="1:22" x14ac:dyDescent="0.35">
      <c r="A7" s="4" t="s">
        <v>21</v>
      </c>
      <c r="B7" s="4">
        <v>14321</v>
      </c>
      <c r="C7" s="6">
        <v>13885</v>
      </c>
      <c r="D7" s="4">
        <v>85</v>
      </c>
      <c r="E7" s="4">
        <v>75</v>
      </c>
      <c r="F7" s="4">
        <v>537</v>
      </c>
      <c r="G7" s="4">
        <v>627</v>
      </c>
      <c r="H7" s="9">
        <v>0.1583</v>
      </c>
      <c r="I7" s="9">
        <v>0.1196</v>
      </c>
      <c r="J7" s="9">
        <v>3.7499999999999999E-2</v>
      </c>
      <c r="K7" s="9">
        <v>4.5199999999999997E-2</v>
      </c>
      <c r="L7" s="4">
        <v>7</v>
      </c>
      <c r="M7" s="4">
        <v>4</v>
      </c>
      <c r="N7" s="4">
        <v>7</v>
      </c>
      <c r="O7" s="4">
        <v>10</v>
      </c>
      <c r="P7" s="4">
        <v>68</v>
      </c>
      <c r="Q7" s="4">
        <v>61</v>
      </c>
      <c r="R7" s="4"/>
      <c r="S7" s="4"/>
      <c r="T7" s="4"/>
      <c r="U7" s="4"/>
      <c r="V7" s="4"/>
    </row>
    <row r="8" spans="1:22" x14ac:dyDescent="0.35">
      <c r="A8" s="4" t="s">
        <v>22</v>
      </c>
      <c r="B8" s="4">
        <v>80934</v>
      </c>
      <c r="C8" s="6">
        <v>74827</v>
      </c>
      <c r="D8" s="4">
        <v>6810</v>
      </c>
      <c r="E8" s="4">
        <v>5325</v>
      </c>
      <c r="F8" s="4">
        <v>28075</v>
      </c>
      <c r="G8" s="4">
        <v>22480</v>
      </c>
      <c r="H8" s="9">
        <v>0.24260000000000001</v>
      </c>
      <c r="I8" s="9">
        <v>0.2369</v>
      </c>
      <c r="J8" s="9">
        <v>0.34689999999999999</v>
      </c>
      <c r="K8" s="9">
        <v>0.3004</v>
      </c>
      <c r="L8" s="4">
        <v>19</v>
      </c>
      <c r="M8" s="4">
        <v>15</v>
      </c>
      <c r="N8" s="4">
        <v>4049</v>
      </c>
      <c r="O8" s="4">
        <v>2344</v>
      </c>
      <c r="P8" s="4">
        <v>2106</v>
      </c>
      <c r="Q8" s="4">
        <v>2369</v>
      </c>
      <c r="R8" s="4"/>
      <c r="S8" s="4"/>
      <c r="T8" s="4"/>
      <c r="U8" s="4"/>
      <c r="V8" s="4"/>
    </row>
    <row r="9" spans="1:22" x14ac:dyDescent="0.35">
      <c r="A9" s="4" t="s">
        <v>23</v>
      </c>
      <c r="B9" s="4">
        <v>8879</v>
      </c>
      <c r="C9" s="6">
        <v>9146</v>
      </c>
      <c r="D9" s="4">
        <v>557</v>
      </c>
      <c r="E9" s="4">
        <v>448</v>
      </c>
      <c r="F9" s="4">
        <v>4050</v>
      </c>
      <c r="G9" s="4">
        <v>2107</v>
      </c>
      <c r="H9" s="9">
        <v>0.13750000000000001</v>
      </c>
      <c r="I9" s="9">
        <v>0.21260000000000001</v>
      </c>
      <c r="J9" s="9">
        <v>0.45610000000000001</v>
      </c>
      <c r="K9" s="9">
        <v>0.23039999999999999</v>
      </c>
      <c r="L9" s="4">
        <v>8</v>
      </c>
      <c r="M9" s="4">
        <v>8</v>
      </c>
      <c r="N9" s="4">
        <v>326</v>
      </c>
      <c r="O9" s="4">
        <v>266</v>
      </c>
      <c r="P9" s="4">
        <v>162</v>
      </c>
      <c r="Q9" s="4">
        <v>135</v>
      </c>
      <c r="R9" s="4"/>
      <c r="S9" s="4"/>
      <c r="T9" s="4"/>
      <c r="U9" s="4"/>
      <c r="V9" s="4"/>
    </row>
    <row r="10" spans="1:22" x14ac:dyDescent="0.35">
      <c r="A10" s="4" t="s">
        <v>24</v>
      </c>
      <c r="B10" s="4">
        <v>852</v>
      </c>
      <c r="C10" s="6">
        <v>776</v>
      </c>
      <c r="D10" s="4">
        <v>53</v>
      </c>
      <c r="E10" s="4">
        <v>44</v>
      </c>
      <c r="F10" s="4">
        <v>78</v>
      </c>
      <c r="G10" s="4">
        <v>88</v>
      </c>
      <c r="H10" s="9">
        <v>0.67949999999999999</v>
      </c>
      <c r="I10" s="9">
        <v>0.5</v>
      </c>
      <c r="J10" s="9">
        <v>9.1499999999999998E-2</v>
      </c>
      <c r="K10" s="9">
        <v>0.1134</v>
      </c>
      <c r="L10" s="4">
        <v>11</v>
      </c>
      <c r="M10" s="4">
        <v>0</v>
      </c>
      <c r="N10" s="4">
        <v>0</v>
      </c>
      <c r="O10" s="4">
        <v>0</v>
      </c>
      <c r="P10" s="4">
        <v>52</v>
      </c>
      <c r="Q10" s="4">
        <v>44</v>
      </c>
      <c r="R10" s="4"/>
      <c r="S10" s="4"/>
      <c r="T10" s="4"/>
      <c r="U10" s="4"/>
      <c r="V10" s="4"/>
    </row>
    <row r="11" spans="1:22" x14ac:dyDescent="0.35">
      <c r="A11" s="4" t="s">
        <v>25</v>
      </c>
      <c r="B11" s="4">
        <v>5321</v>
      </c>
      <c r="C11" s="6">
        <v>4732</v>
      </c>
      <c r="D11" s="4">
        <v>136</v>
      </c>
      <c r="E11" s="4">
        <v>114</v>
      </c>
      <c r="F11" s="4">
        <v>316</v>
      </c>
      <c r="G11" s="4">
        <v>385</v>
      </c>
      <c r="H11" s="9">
        <v>0.4304</v>
      </c>
      <c r="I11" s="9">
        <v>0.29609999999999997</v>
      </c>
      <c r="J11" s="9">
        <v>5.9400000000000001E-2</v>
      </c>
      <c r="K11" s="9">
        <v>8.14E-2</v>
      </c>
      <c r="L11" s="4">
        <v>3</v>
      </c>
      <c r="M11" s="4">
        <v>0</v>
      </c>
      <c r="N11" s="4">
        <v>4</v>
      </c>
      <c r="O11" s="4">
        <v>6</v>
      </c>
      <c r="P11" s="4">
        <v>80</v>
      </c>
      <c r="Q11" s="4">
        <v>60</v>
      </c>
      <c r="R11" s="4"/>
      <c r="S11" s="4"/>
      <c r="T11" s="4"/>
      <c r="U11" s="4"/>
      <c r="V11" s="4"/>
    </row>
    <row r="12" spans="1:22" x14ac:dyDescent="0.35">
      <c r="A12" s="4" t="s">
        <v>26</v>
      </c>
      <c r="B12" s="4">
        <v>5143</v>
      </c>
      <c r="C12" s="6">
        <v>4823</v>
      </c>
      <c r="D12" s="4">
        <v>27</v>
      </c>
      <c r="E12" s="4">
        <v>22</v>
      </c>
      <c r="F12" s="4">
        <v>137</v>
      </c>
      <c r="G12" s="4">
        <v>159</v>
      </c>
      <c r="H12" s="9">
        <v>0.1971</v>
      </c>
      <c r="I12" s="9">
        <v>0.1384</v>
      </c>
      <c r="J12" s="9">
        <v>2.6599999999999999E-2</v>
      </c>
      <c r="K12" s="9">
        <v>3.3000000000000002E-2</v>
      </c>
      <c r="L12" s="4">
        <v>0</v>
      </c>
      <c r="M12" s="4">
        <v>0</v>
      </c>
      <c r="N12" s="4">
        <v>0</v>
      </c>
      <c r="O12" s="4">
        <v>0</v>
      </c>
      <c r="P12" s="4">
        <v>23</v>
      </c>
      <c r="Q12" s="4">
        <v>22</v>
      </c>
      <c r="R12" s="4"/>
      <c r="S12" s="4"/>
      <c r="T12" s="4"/>
      <c r="U12" s="4"/>
      <c r="V12" s="4"/>
    </row>
    <row r="13" spans="1:22" x14ac:dyDescent="0.35">
      <c r="A13" s="4" t="s">
        <v>27</v>
      </c>
      <c r="B13" s="4">
        <v>3551</v>
      </c>
      <c r="C13" s="6">
        <v>196</v>
      </c>
      <c r="D13" s="4">
        <v>223</v>
      </c>
      <c r="E13" s="4">
        <v>1</v>
      </c>
      <c r="F13" s="4">
        <v>1566</v>
      </c>
      <c r="G13" s="4">
        <v>5</v>
      </c>
      <c r="H13" s="9">
        <v>0.1424</v>
      </c>
      <c r="I13" s="9">
        <v>0.2</v>
      </c>
      <c r="J13" s="9">
        <v>0.441</v>
      </c>
      <c r="K13" s="9">
        <v>2.5499999999999998E-2</v>
      </c>
      <c r="L13" s="4">
        <v>1</v>
      </c>
      <c r="M13" s="4">
        <v>0</v>
      </c>
      <c r="N13" s="4">
        <v>94</v>
      </c>
      <c r="O13" s="4">
        <v>1</v>
      </c>
      <c r="P13" s="4">
        <v>60</v>
      </c>
      <c r="Q13" s="4">
        <v>0</v>
      </c>
      <c r="R13" s="4"/>
      <c r="S13" s="4"/>
      <c r="T13" s="4"/>
      <c r="U13" s="4"/>
      <c r="V13" s="4"/>
    </row>
    <row r="14" spans="1:22" x14ac:dyDescent="0.35">
      <c r="A14" s="4" t="s">
        <v>28</v>
      </c>
      <c r="B14" s="4">
        <v>4031</v>
      </c>
      <c r="C14" s="6">
        <v>3481</v>
      </c>
      <c r="D14" s="4">
        <v>52</v>
      </c>
      <c r="E14" s="4">
        <v>207</v>
      </c>
      <c r="F14" s="4">
        <v>692</v>
      </c>
      <c r="G14" s="4">
        <v>1367</v>
      </c>
      <c r="H14" s="9">
        <v>7.51E-2</v>
      </c>
      <c r="I14" s="9">
        <v>0.15140000000000001</v>
      </c>
      <c r="J14" s="9">
        <v>0.17169999999999999</v>
      </c>
      <c r="K14" s="9">
        <v>0.39269999999999999</v>
      </c>
      <c r="L14" s="4">
        <v>1</v>
      </c>
      <c r="M14" s="4">
        <v>2</v>
      </c>
      <c r="N14" s="4">
        <v>28</v>
      </c>
      <c r="O14" s="4">
        <v>83</v>
      </c>
      <c r="P14" s="4">
        <v>20</v>
      </c>
      <c r="Q14" s="4">
        <v>84</v>
      </c>
      <c r="R14" s="4"/>
      <c r="S14" s="4"/>
      <c r="T14" s="4"/>
      <c r="U14" s="4"/>
      <c r="V14" s="4"/>
    </row>
    <row r="15" spans="1:22" x14ac:dyDescent="0.35">
      <c r="A15" s="4" t="s">
        <v>29</v>
      </c>
      <c r="B15" s="4">
        <v>46455</v>
      </c>
      <c r="C15" s="6">
        <v>4006</v>
      </c>
      <c r="D15" s="4">
        <v>180</v>
      </c>
      <c r="E15" s="4">
        <v>72</v>
      </c>
      <c r="F15" s="4">
        <v>3128</v>
      </c>
      <c r="G15" s="4">
        <v>784</v>
      </c>
      <c r="H15" s="9">
        <v>5.7500000000000002E-2</v>
      </c>
      <c r="I15" s="9">
        <v>9.1800000000000007E-2</v>
      </c>
      <c r="J15" s="9">
        <v>6.7299999999999999E-2</v>
      </c>
      <c r="K15" s="9">
        <v>0.19570000000000001</v>
      </c>
      <c r="L15" s="4">
        <v>41</v>
      </c>
      <c r="M15" s="4">
        <v>1</v>
      </c>
      <c r="N15" s="4">
        <v>16</v>
      </c>
      <c r="O15" s="4">
        <v>46</v>
      </c>
      <c r="P15" s="4">
        <v>127</v>
      </c>
      <c r="Q15" s="4">
        <v>22</v>
      </c>
      <c r="R15" s="4"/>
      <c r="S15" s="4"/>
      <c r="T15" s="4"/>
      <c r="U15" s="4"/>
      <c r="V15" s="4"/>
    </row>
    <row r="16" spans="1:22" x14ac:dyDescent="0.35">
      <c r="A16" s="4" t="s">
        <v>30</v>
      </c>
      <c r="B16" s="4">
        <v>21081</v>
      </c>
      <c r="C16" s="6">
        <v>48516</v>
      </c>
      <c r="D16" s="4">
        <v>1000</v>
      </c>
      <c r="E16" s="4">
        <v>76</v>
      </c>
      <c r="F16" s="4">
        <v>2587</v>
      </c>
      <c r="G16" s="4">
        <v>3303</v>
      </c>
      <c r="H16" s="9">
        <v>0.38650000000000001</v>
      </c>
      <c r="I16" s="9">
        <v>2.3E-2</v>
      </c>
      <c r="J16" s="9">
        <v>0.1227</v>
      </c>
      <c r="K16" s="9">
        <v>6.8099999999999994E-2</v>
      </c>
      <c r="L16" s="4">
        <v>60</v>
      </c>
      <c r="M16" s="4">
        <v>22</v>
      </c>
      <c r="N16" s="4">
        <v>666</v>
      </c>
      <c r="O16" s="4">
        <v>7</v>
      </c>
      <c r="P16" s="4">
        <v>300</v>
      </c>
      <c r="Q16" s="4">
        <v>49</v>
      </c>
      <c r="R16" s="4"/>
      <c r="S16" s="4"/>
      <c r="T16" s="4"/>
      <c r="U16" s="4"/>
      <c r="V16" s="4"/>
    </row>
    <row r="17" spans="1:22" x14ac:dyDescent="0.35">
      <c r="A17" s="4" t="s">
        <v>31</v>
      </c>
      <c r="B17" s="4">
        <v>3733</v>
      </c>
      <c r="C17" s="6">
        <v>22582</v>
      </c>
      <c r="D17" s="4">
        <v>50</v>
      </c>
      <c r="E17" s="4">
        <v>760</v>
      </c>
      <c r="F17" s="4">
        <v>1116</v>
      </c>
      <c r="G17" s="4">
        <v>3172</v>
      </c>
      <c r="H17" s="9">
        <v>4.48E-2</v>
      </c>
      <c r="I17" s="9">
        <v>0.23960000000000001</v>
      </c>
      <c r="J17" s="9">
        <v>0.29899999999999999</v>
      </c>
      <c r="K17" s="9">
        <v>0.14050000000000001</v>
      </c>
      <c r="L17" s="4">
        <v>3</v>
      </c>
      <c r="M17" s="4">
        <v>3</v>
      </c>
      <c r="N17" s="4">
        <v>32</v>
      </c>
      <c r="O17" s="4">
        <v>545</v>
      </c>
      <c r="P17" s="4">
        <v>9</v>
      </c>
      <c r="Q17" s="4">
        <v>159</v>
      </c>
      <c r="R17" s="4"/>
      <c r="S17" s="4"/>
      <c r="T17" s="4"/>
      <c r="U17" s="4"/>
      <c r="V17" s="4"/>
    </row>
    <row r="18" spans="1:22" x14ac:dyDescent="0.35">
      <c r="A18" s="4" t="s">
        <v>32</v>
      </c>
      <c r="B18" s="4">
        <v>469</v>
      </c>
      <c r="C18" s="6">
        <v>3015</v>
      </c>
      <c r="D18" s="4">
        <v>15</v>
      </c>
      <c r="E18" s="4">
        <v>117</v>
      </c>
      <c r="F18" s="4">
        <v>16</v>
      </c>
      <c r="G18" s="4">
        <v>902</v>
      </c>
      <c r="H18" s="9">
        <v>0.9375</v>
      </c>
      <c r="I18" s="9">
        <v>0.12970000000000001</v>
      </c>
      <c r="J18" s="9">
        <v>3.4099999999999998E-2</v>
      </c>
      <c r="K18" s="9">
        <v>0.29920000000000002</v>
      </c>
      <c r="L18" s="4">
        <v>2</v>
      </c>
      <c r="M18" s="4">
        <v>0</v>
      </c>
      <c r="N18" s="4">
        <v>2</v>
      </c>
      <c r="O18" s="4">
        <v>24</v>
      </c>
      <c r="P18" s="4">
        <v>13</v>
      </c>
      <c r="Q18" s="4">
        <v>74</v>
      </c>
      <c r="R18" s="4"/>
      <c r="S18" s="4"/>
      <c r="T18" s="4"/>
      <c r="U18" s="4"/>
      <c r="V18" s="4"/>
    </row>
    <row r="19" spans="1:22" x14ac:dyDescent="0.35">
      <c r="A19" s="4" t="s">
        <v>33</v>
      </c>
      <c r="B19" s="4">
        <v>15116</v>
      </c>
      <c r="C19" s="6">
        <v>551</v>
      </c>
      <c r="D19" s="4">
        <v>2039</v>
      </c>
      <c r="E19" s="4">
        <v>10</v>
      </c>
      <c r="F19" s="4">
        <v>9259</v>
      </c>
      <c r="G19" s="4">
        <v>17</v>
      </c>
      <c r="H19" s="9">
        <v>0.22020000000000001</v>
      </c>
      <c r="I19" s="9">
        <v>0.58819999999999995</v>
      </c>
      <c r="J19" s="9">
        <v>0.61250000000000004</v>
      </c>
      <c r="K19" s="9">
        <v>3.09E-2</v>
      </c>
      <c r="L19" s="4">
        <v>1</v>
      </c>
      <c r="M19" s="4">
        <v>0</v>
      </c>
      <c r="N19" s="4">
        <v>1135</v>
      </c>
      <c r="O19" s="4">
        <v>0</v>
      </c>
      <c r="P19" s="4">
        <v>796</v>
      </c>
      <c r="Q19" s="4">
        <v>10</v>
      </c>
      <c r="R19" s="4"/>
      <c r="S19" s="4"/>
      <c r="T19" s="4"/>
      <c r="U19" s="4"/>
      <c r="V19" s="4"/>
    </row>
    <row r="20" spans="1:22" x14ac:dyDescent="0.35">
      <c r="A20" s="4" t="s">
        <v>34</v>
      </c>
      <c r="B20" s="4">
        <v>354</v>
      </c>
      <c r="C20" s="6">
        <v>15118</v>
      </c>
      <c r="D20" s="4">
        <v>13</v>
      </c>
      <c r="E20" s="4">
        <v>3123</v>
      </c>
      <c r="F20" s="4">
        <v>55</v>
      </c>
      <c r="G20" s="4">
        <v>8874</v>
      </c>
      <c r="H20" s="9">
        <v>0.2364</v>
      </c>
      <c r="I20" s="9">
        <v>0.35189999999999999</v>
      </c>
      <c r="J20" s="9">
        <v>0.15540000000000001</v>
      </c>
      <c r="K20" s="9">
        <v>0.58699999999999997</v>
      </c>
      <c r="L20" s="4">
        <v>0</v>
      </c>
      <c r="M20" s="4">
        <v>1</v>
      </c>
      <c r="N20" s="4">
        <v>0</v>
      </c>
      <c r="O20" s="4">
        <v>1673</v>
      </c>
      <c r="P20" s="4">
        <v>11</v>
      </c>
      <c r="Q20" s="4">
        <v>1284</v>
      </c>
      <c r="R20" s="4"/>
      <c r="S20" s="4"/>
      <c r="T20" s="4"/>
      <c r="U20" s="4"/>
      <c r="V20" s="4"/>
    </row>
    <row r="21" spans="1:22" x14ac:dyDescent="0.35">
      <c r="A21" s="4" t="s">
        <v>35</v>
      </c>
      <c r="B21" s="4">
        <v>7688</v>
      </c>
      <c r="C21" s="6">
        <v>345</v>
      </c>
      <c r="D21" s="4">
        <v>811</v>
      </c>
      <c r="E21" s="4">
        <v>14</v>
      </c>
      <c r="F21" s="4">
        <v>3107</v>
      </c>
      <c r="G21" s="4">
        <v>59</v>
      </c>
      <c r="H21" s="9">
        <v>0.26100000000000001</v>
      </c>
      <c r="I21" s="9">
        <v>0.23730000000000001</v>
      </c>
      <c r="J21" s="9">
        <v>0.40410000000000001</v>
      </c>
      <c r="K21" s="9">
        <v>0.17100000000000001</v>
      </c>
      <c r="L21" s="4">
        <v>36</v>
      </c>
      <c r="M21" s="4">
        <v>1</v>
      </c>
      <c r="N21" s="4">
        <v>444</v>
      </c>
      <c r="O21" s="4">
        <v>3</v>
      </c>
      <c r="P21" s="4">
        <v>194</v>
      </c>
      <c r="Q21" s="4">
        <v>8</v>
      </c>
      <c r="R21" s="4"/>
      <c r="S21" s="4"/>
      <c r="T21" s="4"/>
      <c r="U21" s="4"/>
      <c r="V21" s="4"/>
    </row>
    <row r="22" spans="1:22" x14ac:dyDescent="0.35">
      <c r="A22" s="4" t="s">
        <v>36</v>
      </c>
      <c r="B22" s="4">
        <v>14106</v>
      </c>
      <c r="C22" s="6">
        <v>6700</v>
      </c>
      <c r="D22" s="4">
        <v>44</v>
      </c>
      <c r="E22" s="4">
        <v>901</v>
      </c>
      <c r="F22" s="4">
        <v>2548</v>
      </c>
      <c r="G22" s="4">
        <v>2535</v>
      </c>
      <c r="H22" s="9">
        <v>1.7299999999999999E-2</v>
      </c>
      <c r="I22" s="9">
        <v>0.35539999999999999</v>
      </c>
      <c r="J22" s="9">
        <v>0.18060000000000001</v>
      </c>
      <c r="K22" s="9">
        <v>0.37840000000000001</v>
      </c>
      <c r="L22" s="4">
        <v>4</v>
      </c>
      <c r="M22" s="4">
        <v>49</v>
      </c>
      <c r="N22" s="4">
        <v>0</v>
      </c>
      <c r="O22" s="4">
        <v>455</v>
      </c>
      <c r="P22" s="4">
        <v>36</v>
      </c>
      <c r="Q22" s="4">
        <v>248</v>
      </c>
      <c r="R22" s="4"/>
      <c r="S22" s="4"/>
      <c r="T22" s="4"/>
      <c r="U22" s="4"/>
      <c r="V22" s="4"/>
    </row>
    <row r="23" spans="1:22" x14ac:dyDescent="0.35">
      <c r="A23" s="4" t="s">
        <v>37</v>
      </c>
      <c r="B23" s="4">
        <v>7718</v>
      </c>
      <c r="C23" s="6">
        <v>31875</v>
      </c>
      <c r="D23" s="4">
        <v>109</v>
      </c>
      <c r="E23" s="4">
        <v>2445</v>
      </c>
      <c r="F23" s="4">
        <v>563</v>
      </c>
      <c r="G23" s="4">
        <v>4820</v>
      </c>
      <c r="H23" s="9">
        <v>0.19359999999999999</v>
      </c>
      <c r="I23" s="9">
        <v>0.50729999999999997</v>
      </c>
      <c r="J23" s="9">
        <v>7.2900000000000006E-2</v>
      </c>
      <c r="K23" s="9">
        <v>0.1512</v>
      </c>
      <c r="L23" s="4">
        <v>8</v>
      </c>
      <c r="M23" s="4">
        <v>24</v>
      </c>
      <c r="N23" s="4">
        <v>4</v>
      </c>
      <c r="O23" s="4">
        <v>49</v>
      </c>
      <c r="P23" s="4">
        <v>96</v>
      </c>
      <c r="Q23" s="4">
        <v>2320</v>
      </c>
      <c r="R23" s="4"/>
      <c r="S23" s="4"/>
      <c r="T23" s="4"/>
      <c r="U23" s="4"/>
      <c r="V23" s="4"/>
    </row>
    <row r="24" spans="1:22" x14ac:dyDescent="0.35">
      <c r="A24" s="4" t="s">
        <v>38</v>
      </c>
      <c r="B24" s="4">
        <v>15773</v>
      </c>
      <c r="C24" s="6">
        <v>14122</v>
      </c>
      <c r="D24" s="4">
        <v>504</v>
      </c>
      <c r="E24" s="4">
        <v>226</v>
      </c>
      <c r="F24" s="4">
        <v>2804</v>
      </c>
      <c r="G24" s="4">
        <v>4501</v>
      </c>
      <c r="H24" s="9">
        <v>0.1797</v>
      </c>
      <c r="I24" s="9">
        <v>5.0200000000000002E-2</v>
      </c>
      <c r="J24" s="9">
        <v>0.17780000000000001</v>
      </c>
      <c r="K24" s="9">
        <v>0.31869999999999998</v>
      </c>
      <c r="L24" s="4">
        <v>0</v>
      </c>
      <c r="M24" s="4">
        <v>2</v>
      </c>
      <c r="N24" s="4">
        <v>7</v>
      </c>
      <c r="O24" s="4">
        <v>49</v>
      </c>
      <c r="P24" s="4">
        <v>499</v>
      </c>
      <c r="Q24" s="4">
        <v>153</v>
      </c>
      <c r="R24" s="4"/>
      <c r="S24" s="4"/>
      <c r="T24" s="4"/>
      <c r="U24" s="4"/>
      <c r="V24" s="4"/>
    </row>
    <row r="25" spans="1:22" x14ac:dyDescent="0.35">
      <c r="A25" s="4" t="s">
        <v>39</v>
      </c>
      <c r="B25" s="4">
        <v>7558</v>
      </c>
      <c r="C25" s="6">
        <v>6203</v>
      </c>
      <c r="D25" s="4">
        <v>292</v>
      </c>
      <c r="E25" s="4">
        <v>32</v>
      </c>
      <c r="F25" s="4">
        <v>1490</v>
      </c>
      <c r="G25" s="4">
        <v>512</v>
      </c>
      <c r="H25" s="9">
        <v>0.19600000000000001</v>
      </c>
      <c r="I25" s="9">
        <v>6.25E-2</v>
      </c>
      <c r="J25" s="9">
        <v>0.1971</v>
      </c>
      <c r="K25" s="9">
        <v>8.2500000000000004E-2</v>
      </c>
      <c r="L25" s="4">
        <v>1</v>
      </c>
      <c r="M25" s="4">
        <v>0</v>
      </c>
      <c r="N25" s="4">
        <v>43</v>
      </c>
      <c r="O25" s="4">
        <v>1</v>
      </c>
      <c r="P25" s="4">
        <v>209</v>
      </c>
      <c r="Q25" s="4">
        <v>32</v>
      </c>
      <c r="R25" s="4"/>
      <c r="S25" s="4"/>
      <c r="T25" s="4"/>
      <c r="U25" s="4"/>
      <c r="V25" s="4"/>
    </row>
    <row r="26" spans="1:22" x14ac:dyDescent="0.35">
      <c r="A26" s="4" t="s">
        <v>40</v>
      </c>
      <c r="B26" s="4">
        <v>1055</v>
      </c>
      <c r="C26" s="6">
        <v>1906</v>
      </c>
      <c r="D26" s="4">
        <v>74</v>
      </c>
      <c r="E26" s="4">
        <v>19</v>
      </c>
      <c r="F26" s="4">
        <v>315</v>
      </c>
      <c r="G26" s="4">
        <v>117</v>
      </c>
      <c r="H26" s="9">
        <v>0.2349</v>
      </c>
      <c r="I26" s="9">
        <v>0.16239999999999999</v>
      </c>
      <c r="J26" s="9">
        <v>0.29859999999999998</v>
      </c>
      <c r="K26" s="9">
        <v>6.1400000000000003E-2</v>
      </c>
      <c r="L26" s="4">
        <v>7</v>
      </c>
      <c r="M26" s="4">
        <v>0</v>
      </c>
      <c r="N26" s="4">
        <v>10</v>
      </c>
      <c r="O26" s="4">
        <v>1</v>
      </c>
      <c r="P26" s="4">
        <v>33</v>
      </c>
      <c r="Q26" s="4">
        <v>18</v>
      </c>
      <c r="R26" s="4"/>
      <c r="S26" s="4"/>
      <c r="T26" s="4"/>
      <c r="U26" s="4"/>
      <c r="V26" s="4"/>
    </row>
    <row r="27" spans="1:22" x14ac:dyDescent="0.35">
      <c r="A27" s="4" t="s">
        <v>41</v>
      </c>
      <c r="B27" s="4">
        <v>30517</v>
      </c>
      <c r="C27" s="6">
        <v>8475</v>
      </c>
      <c r="D27" s="4">
        <v>736</v>
      </c>
      <c r="E27" s="4">
        <v>418</v>
      </c>
      <c r="F27" s="4">
        <v>5860</v>
      </c>
      <c r="G27" s="4">
        <v>1975</v>
      </c>
      <c r="H27" s="9">
        <v>0.12559999999999999</v>
      </c>
      <c r="I27" s="9">
        <v>0.21160000000000001</v>
      </c>
      <c r="J27" s="9">
        <v>0.192</v>
      </c>
      <c r="K27" s="9">
        <v>0.23300000000000001</v>
      </c>
      <c r="L27" s="4">
        <v>8</v>
      </c>
      <c r="M27" s="4">
        <v>5</v>
      </c>
      <c r="N27" s="4">
        <v>0</v>
      </c>
      <c r="O27" s="4">
        <v>70</v>
      </c>
      <c r="P27" s="4">
        <v>663</v>
      </c>
      <c r="Q27" s="4">
        <v>298</v>
      </c>
      <c r="R27" s="4"/>
      <c r="S27" s="4"/>
      <c r="T27" s="4"/>
      <c r="U27" s="4"/>
      <c r="V27" s="4"/>
    </row>
    <row r="28" spans="1:22" x14ac:dyDescent="0.35">
      <c r="A28" s="4" t="s">
        <v>42</v>
      </c>
      <c r="B28" s="4">
        <v>16363</v>
      </c>
      <c r="C28" s="6">
        <v>1091</v>
      </c>
      <c r="D28" s="4">
        <v>113</v>
      </c>
      <c r="E28" s="4">
        <v>38</v>
      </c>
      <c r="F28" s="4">
        <v>1819</v>
      </c>
      <c r="G28" s="4">
        <v>259</v>
      </c>
      <c r="H28" s="9">
        <v>6.2100000000000002E-2</v>
      </c>
      <c r="I28" s="9">
        <v>0.1467</v>
      </c>
      <c r="J28" s="9">
        <v>0.11119999999999999</v>
      </c>
      <c r="K28" s="9">
        <v>0.2374</v>
      </c>
      <c r="L28" s="4">
        <v>0</v>
      </c>
      <c r="M28" s="4">
        <v>0</v>
      </c>
      <c r="N28" s="4">
        <v>27</v>
      </c>
      <c r="O28" s="4">
        <v>10</v>
      </c>
      <c r="P28" s="4">
        <v>63</v>
      </c>
      <c r="Q28" s="4">
        <v>23</v>
      </c>
      <c r="R28" s="4"/>
      <c r="S28" s="4"/>
      <c r="T28" s="4"/>
      <c r="U28" s="4"/>
      <c r="V28" s="4"/>
    </row>
    <row r="29" spans="1:22" x14ac:dyDescent="0.35">
      <c r="A29" s="4" t="s">
        <v>43</v>
      </c>
      <c r="B29" s="4">
        <v>301</v>
      </c>
      <c r="C29" s="6">
        <v>25680</v>
      </c>
      <c r="D29" s="4">
        <v>12</v>
      </c>
      <c r="E29" s="4">
        <v>383</v>
      </c>
      <c r="F29" s="4">
        <v>87</v>
      </c>
      <c r="G29" s="4">
        <v>4754</v>
      </c>
      <c r="H29" s="9">
        <v>0.13789999999999999</v>
      </c>
      <c r="I29" s="9">
        <v>8.0600000000000005E-2</v>
      </c>
      <c r="J29" s="9">
        <v>0.28899999999999998</v>
      </c>
      <c r="K29" s="9">
        <v>0.18509999999999999</v>
      </c>
      <c r="L29" s="4">
        <v>0</v>
      </c>
      <c r="M29" s="4">
        <v>5</v>
      </c>
      <c r="N29" s="4">
        <v>7</v>
      </c>
      <c r="O29" s="4">
        <v>20</v>
      </c>
      <c r="P29" s="4">
        <v>4</v>
      </c>
      <c r="Q29" s="4">
        <v>332</v>
      </c>
      <c r="R29" s="4"/>
      <c r="S29" s="4"/>
      <c r="T29" s="4"/>
      <c r="U29" s="4"/>
      <c r="V29" s="4"/>
    </row>
    <row r="30" spans="1:22" x14ac:dyDescent="0.35">
      <c r="A30" s="4" t="s">
        <v>44</v>
      </c>
      <c r="B30" s="4">
        <v>6310</v>
      </c>
      <c r="C30" s="6">
        <v>16669</v>
      </c>
      <c r="D30" s="4">
        <v>352</v>
      </c>
      <c r="E30" s="4">
        <v>266</v>
      </c>
      <c r="F30" s="4">
        <v>2336</v>
      </c>
      <c r="G30" s="4">
        <v>1970</v>
      </c>
      <c r="H30" s="9">
        <v>0.1507</v>
      </c>
      <c r="I30" s="9">
        <v>0.13500000000000001</v>
      </c>
      <c r="J30" s="9">
        <v>0.37019999999999997</v>
      </c>
      <c r="K30" s="9">
        <v>0.1182</v>
      </c>
      <c r="L30" s="4">
        <v>5</v>
      </c>
      <c r="M30" s="4">
        <v>4</v>
      </c>
      <c r="N30" s="4">
        <v>192</v>
      </c>
      <c r="O30" s="4">
        <v>26</v>
      </c>
      <c r="P30" s="4">
        <v>115</v>
      </c>
      <c r="Q30" s="4">
        <v>41</v>
      </c>
      <c r="R30" s="4"/>
      <c r="S30" s="4"/>
      <c r="T30" s="4"/>
      <c r="U30" s="4"/>
      <c r="V30" s="4"/>
    </row>
    <row r="31" spans="1:22" x14ac:dyDescent="0.35">
      <c r="A31" s="4" t="s">
        <v>45</v>
      </c>
      <c r="B31" s="4">
        <v>1128</v>
      </c>
      <c r="C31" s="6">
        <v>312</v>
      </c>
      <c r="D31" s="4">
        <v>52</v>
      </c>
      <c r="E31" s="4">
        <v>31</v>
      </c>
      <c r="F31" s="4">
        <v>168</v>
      </c>
      <c r="G31" s="4">
        <v>59</v>
      </c>
      <c r="H31" s="9">
        <v>0.3095</v>
      </c>
      <c r="I31" s="9">
        <v>0.52539999999999998</v>
      </c>
      <c r="J31" s="9">
        <v>0.1489</v>
      </c>
      <c r="K31" s="9">
        <v>0.18909999999999999</v>
      </c>
      <c r="L31" s="4">
        <v>28</v>
      </c>
      <c r="M31" s="4">
        <v>0</v>
      </c>
      <c r="N31" s="4">
        <v>3</v>
      </c>
      <c r="O31" s="4">
        <v>8</v>
      </c>
      <c r="P31" s="4">
        <v>46</v>
      </c>
      <c r="Q31" s="4">
        <v>20</v>
      </c>
      <c r="R31" s="4"/>
      <c r="S31" s="4"/>
      <c r="T31" s="4"/>
      <c r="U31" s="4"/>
      <c r="V31" s="4"/>
    </row>
    <row r="32" spans="1:22" x14ac:dyDescent="0.35">
      <c r="A32" s="4" t="s">
        <v>46</v>
      </c>
      <c r="B32" s="4">
        <v>24404</v>
      </c>
      <c r="C32" s="6">
        <v>6646</v>
      </c>
      <c r="D32" s="4">
        <v>1943</v>
      </c>
      <c r="E32" s="4">
        <v>940</v>
      </c>
      <c r="F32" s="4">
        <v>10519</v>
      </c>
      <c r="G32" s="4">
        <v>2046</v>
      </c>
      <c r="H32" s="9">
        <v>0.1847</v>
      </c>
      <c r="I32" s="9">
        <v>0.45939999999999998</v>
      </c>
      <c r="J32" s="9">
        <v>0.43099999999999999</v>
      </c>
      <c r="K32" s="9">
        <v>0.30790000000000001</v>
      </c>
      <c r="L32" s="4">
        <v>89</v>
      </c>
      <c r="M32" s="4">
        <v>21</v>
      </c>
      <c r="N32" s="4">
        <v>1261</v>
      </c>
      <c r="O32" s="4">
        <v>599</v>
      </c>
      <c r="P32" s="4">
        <v>209</v>
      </c>
      <c r="Q32" s="4">
        <v>277</v>
      </c>
      <c r="R32" s="4"/>
      <c r="S32" s="4"/>
      <c r="T32" s="4"/>
      <c r="U32" s="4"/>
      <c r="V32" s="4"/>
    </row>
    <row r="33" spans="1:22" x14ac:dyDescent="0.35">
      <c r="A33" s="4" t="s">
        <v>47</v>
      </c>
      <c r="B33" s="4">
        <v>846</v>
      </c>
      <c r="C33" s="6">
        <v>1022</v>
      </c>
      <c r="D33" s="4">
        <v>19</v>
      </c>
      <c r="E33" s="4">
        <v>51</v>
      </c>
      <c r="F33" s="4">
        <v>119</v>
      </c>
      <c r="G33" s="4">
        <v>133</v>
      </c>
      <c r="H33" s="9">
        <v>0.15970000000000001</v>
      </c>
      <c r="I33" s="9">
        <v>0.38350000000000001</v>
      </c>
      <c r="J33" s="9">
        <v>0.14069999999999999</v>
      </c>
      <c r="K33" s="9">
        <v>0.13009999999999999</v>
      </c>
      <c r="L33" s="4">
        <v>4</v>
      </c>
      <c r="M33" s="4">
        <v>7</v>
      </c>
      <c r="N33" s="4">
        <v>10</v>
      </c>
      <c r="O33" s="4">
        <v>2</v>
      </c>
      <c r="P33" s="4">
        <v>11</v>
      </c>
      <c r="Q33" s="4">
        <v>45</v>
      </c>
      <c r="R33" s="4"/>
      <c r="S33" s="4"/>
      <c r="T33" s="4"/>
      <c r="U33" s="4"/>
      <c r="V33" s="4"/>
    </row>
    <row r="34" spans="1:22" x14ac:dyDescent="0.35">
      <c r="A34" s="4" t="s">
        <v>48</v>
      </c>
      <c r="B34" s="4">
        <v>16674</v>
      </c>
      <c r="C34" s="6">
        <v>24762</v>
      </c>
      <c r="D34" s="4">
        <v>862</v>
      </c>
      <c r="E34" s="4">
        <v>1305</v>
      </c>
      <c r="F34" s="4">
        <v>4883</v>
      </c>
      <c r="G34" s="4">
        <v>8603</v>
      </c>
      <c r="H34" s="9">
        <v>0.17649999999999999</v>
      </c>
      <c r="I34" s="9">
        <v>0.1517</v>
      </c>
      <c r="J34" s="9">
        <v>0.29289999999999999</v>
      </c>
      <c r="K34" s="9">
        <v>0.34739999999999999</v>
      </c>
      <c r="L34" s="4">
        <v>26</v>
      </c>
      <c r="M34" s="4">
        <v>13</v>
      </c>
      <c r="N34" s="4">
        <v>830</v>
      </c>
      <c r="O34" s="4">
        <v>940</v>
      </c>
      <c r="P34" s="4">
        <v>17</v>
      </c>
      <c r="Q34" s="4">
        <v>151</v>
      </c>
      <c r="R34" s="4"/>
      <c r="S34" s="4"/>
      <c r="T34" s="4"/>
      <c r="U34" s="4"/>
      <c r="V34" s="4"/>
    </row>
    <row r="35" spans="1:22" x14ac:dyDescent="0.35">
      <c r="A35" s="4" t="s">
        <v>49</v>
      </c>
      <c r="B35" s="4">
        <v>1334</v>
      </c>
      <c r="C35" s="6">
        <v>820</v>
      </c>
      <c r="D35" s="4">
        <v>130</v>
      </c>
      <c r="E35" s="4">
        <v>94</v>
      </c>
      <c r="F35" s="4">
        <v>175</v>
      </c>
      <c r="G35" s="4">
        <v>297</v>
      </c>
      <c r="H35" s="9">
        <v>0.7429</v>
      </c>
      <c r="I35" s="9">
        <v>0.3165</v>
      </c>
      <c r="J35" s="9">
        <v>0.13120000000000001</v>
      </c>
      <c r="K35" s="9">
        <v>0.36220000000000002</v>
      </c>
      <c r="L35" s="4">
        <v>1</v>
      </c>
      <c r="M35" s="4">
        <v>3</v>
      </c>
      <c r="N35" s="4">
        <v>12</v>
      </c>
      <c r="O35" s="4">
        <v>10</v>
      </c>
      <c r="P35" s="4">
        <v>114</v>
      </c>
      <c r="Q35" s="4">
        <v>82</v>
      </c>
      <c r="R35" s="4"/>
      <c r="S35" s="4"/>
      <c r="T35" s="4"/>
      <c r="U35" s="4"/>
      <c r="V35" s="4"/>
    </row>
    <row r="36" spans="1:22" x14ac:dyDescent="0.35">
      <c r="A36" s="4" t="s">
        <v>50</v>
      </c>
      <c r="B36" s="4">
        <v>21578</v>
      </c>
      <c r="C36" s="6">
        <v>16146</v>
      </c>
      <c r="D36" s="4">
        <v>1208</v>
      </c>
      <c r="E36" s="4">
        <v>1895</v>
      </c>
      <c r="F36" s="4">
        <v>7947</v>
      </c>
      <c r="G36" s="4">
        <v>5379</v>
      </c>
      <c r="H36" s="9">
        <v>0.152</v>
      </c>
      <c r="I36" s="9">
        <v>0.3523</v>
      </c>
      <c r="J36" s="9">
        <v>0.36830000000000002</v>
      </c>
      <c r="K36" s="9">
        <v>0.33310000000000001</v>
      </c>
      <c r="L36" s="4">
        <v>3</v>
      </c>
      <c r="M36" s="4">
        <v>33</v>
      </c>
      <c r="N36" s="4">
        <v>723</v>
      </c>
      <c r="O36" s="4">
        <v>883</v>
      </c>
      <c r="P36" s="4">
        <v>382</v>
      </c>
      <c r="Q36" s="4">
        <v>1298</v>
      </c>
      <c r="R36" s="4"/>
      <c r="S36" s="4"/>
      <c r="T36" s="4"/>
      <c r="U36" s="4"/>
      <c r="V36" s="4"/>
    </row>
    <row r="37" spans="1:22" x14ac:dyDescent="0.35">
      <c r="A37" s="4" t="s">
        <v>51</v>
      </c>
      <c r="B37" s="4">
        <v>8606</v>
      </c>
      <c r="C37" s="6">
        <v>1340</v>
      </c>
      <c r="D37" s="4">
        <v>238</v>
      </c>
      <c r="E37" s="4">
        <v>92</v>
      </c>
      <c r="F37" s="4">
        <v>1274</v>
      </c>
      <c r="G37" s="4">
        <v>186</v>
      </c>
      <c r="H37" s="9">
        <v>0.18679999999999999</v>
      </c>
      <c r="I37" s="9">
        <v>0.49459999999999998</v>
      </c>
      <c r="J37" s="9">
        <v>0.14799999999999999</v>
      </c>
      <c r="K37" s="9">
        <v>0.13880000000000001</v>
      </c>
      <c r="L37" s="4">
        <v>0</v>
      </c>
      <c r="M37" s="4">
        <v>0</v>
      </c>
      <c r="N37" s="4">
        <v>147</v>
      </c>
      <c r="O37" s="4">
        <v>9</v>
      </c>
      <c r="P37" s="4">
        <v>73</v>
      </c>
      <c r="Q37" s="4">
        <v>74</v>
      </c>
      <c r="R37" s="4"/>
      <c r="S37" s="4"/>
      <c r="T37" s="4"/>
      <c r="U37" s="4"/>
      <c r="V37" s="4"/>
    </row>
    <row r="38" spans="1:22" x14ac:dyDescent="0.35">
      <c r="A38" s="4" t="s">
        <v>52</v>
      </c>
      <c r="B38" s="4">
        <v>3290</v>
      </c>
      <c r="C38" s="6">
        <v>20748</v>
      </c>
      <c r="D38" s="4">
        <v>312</v>
      </c>
      <c r="E38" s="4">
        <v>1428</v>
      </c>
      <c r="F38" s="4">
        <v>704</v>
      </c>
      <c r="G38" s="4">
        <v>8246</v>
      </c>
      <c r="H38" s="9">
        <v>0.44319999999999998</v>
      </c>
      <c r="I38" s="9">
        <v>0.17319999999999999</v>
      </c>
      <c r="J38" s="9">
        <v>0.214</v>
      </c>
      <c r="K38" s="9">
        <v>0.39739999999999998</v>
      </c>
      <c r="L38" s="4">
        <v>29</v>
      </c>
      <c r="M38" s="4">
        <v>3</v>
      </c>
      <c r="N38" s="4">
        <v>12</v>
      </c>
      <c r="O38" s="4">
        <v>872</v>
      </c>
      <c r="P38" s="4">
        <v>305</v>
      </c>
      <c r="Q38" s="4">
        <v>436</v>
      </c>
      <c r="R38" s="4"/>
      <c r="S38" s="4"/>
      <c r="T38" s="4"/>
      <c r="U38" s="4"/>
      <c r="V38" s="4"/>
    </row>
    <row r="39" spans="1:22" x14ac:dyDescent="0.35">
      <c r="A39" s="4" t="s">
        <v>53</v>
      </c>
      <c r="B39" s="4">
        <v>2413</v>
      </c>
      <c r="C39" s="6">
        <v>10519</v>
      </c>
      <c r="D39" s="4">
        <v>70</v>
      </c>
      <c r="E39" s="4">
        <v>173</v>
      </c>
      <c r="F39" s="4">
        <v>256</v>
      </c>
      <c r="G39" s="4">
        <v>1995</v>
      </c>
      <c r="H39" s="9">
        <v>0.27339999999999998</v>
      </c>
      <c r="I39" s="9">
        <v>8.6699999999999999E-2</v>
      </c>
      <c r="J39" s="9">
        <v>0.1061</v>
      </c>
      <c r="K39" s="9">
        <v>0.18970000000000001</v>
      </c>
      <c r="L39" s="4">
        <v>1</v>
      </c>
      <c r="M39" s="4">
        <v>3</v>
      </c>
      <c r="N39" s="4">
        <v>5</v>
      </c>
      <c r="O39" s="4">
        <v>107</v>
      </c>
      <c r="P39" s="4">
        <v>66</v>
      </c>
      <c r="Q39" s="4">
        <v>53</v>
      </c>
      <c r="R39" s="4"/>
      <c r="S39" s="4"/>
      <c r="T39" s="4"/>
      <c r="U39" s="4"/>
      <c r="V39" s="4"/>
    </row>
    <row r="40" spans="1:22" x14ac:dyDescent="0.35">
      <c r="A40" s="4" t="s">
        <v>54</v>
      </c>
      <c r="B40" s="4">
        <v>28413</v>
      </c>
      <c r="C40" s="6">
        <v>2154</v>
      </c>
      <c r="D40" s="4">
        <v>298</v>
      </c>
      <c r="E40" s="4">
        <v>266</v>
      </c>
      <c r="F40" s="4">
        <v>993</v>
      </c>
      <c r="G40" s="4">
        <v>620</v>
      </c>
      <c r="H40" s="9">
        <v>0.30009999999999998</v>
      </c>
      <c r="I40" s="9">
        <v>0.42899999999999999</v>
      </c>
      <c r="J40" s="9">
        <v>3.49E-2</v>
      </c>
      <c r="K40" s="9">
        <v>0.2878</v>
      </c>
      <c r="L40" s="4">
        <v>1</v>
      </c>
      <c r="M40" s="4">
        <v>11</v>
      </c>
      <c r="N40" s="4">
        <v>10</v>
      </c>
      <c r="O40" s="4">
        <v>3</v>
      </c>
      <c r="P40" s="4">
        <v>218</v>
      </c>
      <c r="Q40" s="4">
        <v>251</v>
      </c>
      <c r="R40" s="4"/>
      <c r="S40" s="4"/>
      <c r="T40" s="4"/>
      <c r="U40" s="4"/>
      <c r="V40" s="4"/>
    </row>
    <row r="41" spans="1:22" x14ac:dyDescent="0.35">
      <c r="A41" s="4" t="s">
        <v>55</v>
      </c>
      <c r="B41" s="4">
        <v>2791</v>
      </c>
      <c r="C41" s="6">
        <v>2540</v>
      </c>
      <c r="D41" s="4">
        <v>714</v>
      </c>
      <c r="E41" s="4">
        <v>47</v>
      </c>
      <c r="F41" s="4">
        <v>1500</v>
      </c>
      <c r="G41" s="4">
        <v>258</v>
      </c>
      <c r="H41" s="9">
        <v>0.47599999999999998</v>
      </c>
      <c r="I41" s="9">
        <v>0.1822</v>
      </c>
      <c r="J41" s="9">
        <v>0.53739999999999999</v>
      </c>
      <c r="K41" s="9">
        <v>0.1016</v>
      </c>
      <c r="L41" s="4">
        <v>5</v>
      </c>
      <c r="M41" s="4">
        <v>0</v>
      </c>
      <c r="N41" s="4">
        <v>415</v>
      </c>
      <c r="O41" s="4">
        <v>5</v>
      </c>
      <c r="P41" s="4">
        <v>258</v>
      </c>
      <c r="Q41" s="4">
        <v>45</v>
      </c>
      <c r="R41" s="4"/>
      <c r="S41" s="4"/>
      <c r="T41" s="4"/>
      <c r="U41" s="4"/>
      <c r="V41" s="4"/>
    </row>
    <row r="42" spans="1:22" x14ac:dyDescent="0.35">
      <c r="A42" s="4" t="s">
        <v>56</v>
      </c>
      <c r="B42" s="4">
        <v>504</v>
      </c>
      <c r="C42" s="6">
        <v>28297</v>
      </c>
      <c r="D42" s="4">
        <v>120</v>
      </c>
      <c r="E42" s="4">
        <v>2787</v>
      </c>
      <c r="F42" s="4">
        <v>234</v>
      </c>
      <c r="G42" s="4">
        <v>7880</v>
      </c>
      <c r="H42" s="9">
        <v>0.51280000000000003</v>
      </c>
      <c r="I42" s="9">
        <v>0.35370000000000001</v>
      </c>
      <c r="J42" s="9">
        <v>0.46429999999999999</v>
      </c>
      <c r="K42" s="9">
        <v>0.27850000000000003</v>
      </c>
      <c r="L42" s="4">
        <v>1</v>
      </c>
      <c r="M42" s="4">
        <v>26</v>
      </c>
      <c r="N42" s="4">
        <v>53</v>
      </c>
      <c r="O42" s="4">
        <v>1050</v>
      </c>
      <c r="P42" s="4">
        <v>49</v>
      </c>
      <c r="Q42" s="4">
        <v>794</v>
      </c>
      <c r="R42" s="4"/>
      <c r="S42" s="4"/>
      <c r="T42" s="4"/>
      <c r="U42" s="4"/>
      <c r="V42" s="4"/>
    </row>
    <row r="43" spans="1:22" x14ac:dyDescent="0.35">
      <c r="A43" s="4" t="s">
        <v>57</v>
      </c>
      <c r="B43" s="4">
        <v>5647</v>
      </c>
      <c r="C43" s="6">
        <v>2940</v>
      </c>
      <c r="D43" s="4">
        <v>261</v>
      </c>
      <c r="E43" s="4">
        <v>850</v>
      </c>
      <c r="F43" s="4">
        <v>1076</v>
      </c>
      <c r="G43" s="4">
        <v>1526</v>
      </c>
      <c r="H43" s="9">
        <v>0.24260000000000001</v>
      </c>
      <c r="I43" s="9">
        <v>0.55700000000000005</v>
      </c>
      <c r="J43" s="9">
        <v>0.1905</v>
      </c>
      <c r="K43" s="9">
        <v>0.51900000000000002</v>
      </c>
      <c r="L43" s="4">
        <v>0</v>
      </c>
      <c r="M43" s="4">
        <v>4</v>
      </c>
      <c r="N43" s="4">
        <v>37</v>
      </c>
      <c r="O43" s="4">
        <v>506</v>
      </c>
      <c r="P43" s="4">
        <v>219</v>
      </c>
      <c r="Q43" s="4">
        <v>308</v>
      </c>
      <c r="R43" s="4"/>
      <c r="S43" s="4"/>
      <c r="T43" s="4"/>
      <c r="U43" s="4"/>
      <c r="V43" s="4"/>
    </row>
    <row r="44" spans="1:22" x14ac:dyDescent="0.35">
      <c r="A44" s="4" t="s">
        <v>58</v>
      </c>
      <c r="B44" s="4">
        <v>3993</v>
      </c>
      <c r="C44" s="6">
        <v>456</v>
      </c>
      <c r="D44" s="4">
        <v>520</v>
      </c>
      <c r="E44" s="4">
        <v>136</v>
      </c>
      <c r="F44" s="4">
        <v>1468</v>
      </c>
      <c r="G44" s="4">
        <v>244</v>
      </c>
      <c r="H44" s="9">
        <v>0.35420000000000001</v>
      </c>
      <c r="I44" s="9">
        <v>0.55740000000000001</v>
      </c>
      <c r="J44" s="9">
        <v>0.36759999999999998</v>
      </c>
      <c r="K44" s="9">
        <v>0.53510000000000002</v>
      </c>
      <c r="L44" s="4">
        <v>3</v>
      </c>
      <c r="M44" s="4">
        <v>0</v>
      </c>
      <c r="N44" s="4">
        <v>292</v>
      </c>
      <c r="O44" s="4">
        <v>68</v>
      </c>
      <c r="P44" s="4">
        <v>177</v>
      </c>
      <c r="Q44" s="4">
        <v>53</v>
      </c>
      <c r="R44" s="4"/>
      <c r="S44" s="4"/>
      <c r="T44" s="4"/>
      <c r="U44" s="4"/>
      <c r="V44" s="4"/>
    </row>
    <row r="45" spans="1:22" x14ac:dyDescent="0.35">
      <c r="A45" s="4" t="s">
        <v>59</v>
      </c>
      <c r="B45" s="4">
        <v>1652</v>
      </c>
      <c r="C45" s="6">
        <v>2951</v>
      </c>
      <c r="D45" s="4">
        <v>39</v>
      </c>
      <c r="E45" s="4">
        <v>147</v>
      </c>
      <c r="F45" s="4">
        <v>73</v>
      </c>
      <c r="G45" s="4">
        <v>774</v>
      </c>
      <c r="H45" s="9">
        <v>0.53420000000000001</v>
      </c>
      <c r="I45" s="9">
        <v>0.18990000000000001</v>
      </c>
      <c r="J45" s="9">
        <v>4.4200000000000003E-2</v>
      </c>
      <c r="K45" s="9">
        <v>0.26229999999999998</v>
      </c>
      <c r="L45" s="4">
        <v>1</v>
      </c>
      <c r="M45" s="4">
        <v>0</v>
      </c>
      <c r="N45" s="4">
        <v>0</v>
      </c>
      <c r="O45" s="4">
        <v>11</v>
      </c>
      <c r="P45" s="4">
        <v>38</v>
      </c>
      <c r="Q45" s="4">
        <v>124</v>
      </c>
      <c r="R45" s="4"/>
      <c r="S45" s="4"/>
      <c r="T45" s="4"/>
      <c r="U45" s="4"/>
      <c r="V45" s="4"/>
    </row>
    <row r="46" spans="1:22" x14ac:dyDescent="0.35">
      <c r="A46" s="4" t="s">
        <v>60</v>
      </c>
      <c r="B46" s="4">
        <v>14140</v>
      </c>
      <c r="C46" s="6">
        <v>3044</v>
      </c>
      <c r="D46" s="4">
        <v>123</v>
      </c>
      <c r="E46" s="4">
        <v>227</v>
      </c>
      <c r="F46" s="4">
        <v>465</v>
      </c>
      <c r="G46" s="4">
        <v>1348</v>
      </c>
      <c r="H46" s="9">
        <v>0.26450000000000001</v>
      </c>
      <c r="I46" s="9">
        <v>0.16839999999999999</v>
      </c>
      <c r="J46" s="9">
        <v>3.2899999999999999E-2</v>
      </c>
      <c r="K46" s="9">
        <v>0.44280000000000003</v>
      </c>
      <c r="L46" s="4">
        <v>1</v>
      </c>
      <c r="M46" s="4">
        <v>0</v>
      </c>
      <c r="N46" s="4">
        <v>24</v>
      </c>
      <c r="O46" s="4">
        <v>77</v>
      </c>
      <c r="P46" s="4">
        <v>32</v>
      </c>
      <c r="Q46" s="4">
        <v>127</v>
      </c>
      <c r="R46" s="4"/>
      <c r="S46" s="4"/>
      <c r="T46" s="4"/>
      <c r="U46" s="4"/>
      <c r="V46" s="4"/>
    </row>
    <row r="47" spans="1:22" x14ac:dyDescent="0.35">
      <c r="A47" s="4" t="s">
        <v>61</v>
      </c>
      <c r="B47" s="4">
        <v>327</v>
      </c>
      <c r="C47" s="6">
        <v>1544</v>
      </c>
      <c r="D47" s="4">
        <v>89</v>
      </c>
      <c r="E47" s="4">
        <v>7</v>
      </c>
      <c r="F47" s="4">
        <v>189</v>
      </c>
      <c r="G47" s="4">
        <v>36</v>
      </c>
      <c r="H47" s="9">
        <v>0.47089999999999999</v>
      </c>
      <c r="I47" s="9">
        <v>0.19439999999999999</v>
      </c>
      <c r="J47" s="9">
        <v>0.57799999999999996</v>
      </c>
      <c r="K47" s="9">
        <v>2.3300000000000001E-2</v>
      </c>
      <c r="L47" s="4">
        <v>1</v>
      </c>
      <c r="M47" s="4">
        <v>0</v>
      </c>
      <c r="N47" s="4">
        <v>35</v>
      </c>
      <c r="O47" s="4">
        <v>0</v>
      </c>
      <c r="P47" s="4">
        <v>49</v>
      </c>
      <c r="Q47" s="4">
        <v>7</v>
      </c>
      <c r="R47" s="4"/>
      <c r="S47" s="4"/>
      <c r="T47" s="4"/>
      <c r="U47" s="4"/>
      <c r="V47" s="4"/>
    </row>
    <row r="48" spans="1:22" x14ac:dyDescent="0.35">
      <c r="A48" s="4" t="s">
        <v>62</v>
      </c>
      <c r="B48" s="4">
        <v>7367</v>
      </c>
      <c r="C48" s="6">
        <v>13555</v>
      </c>
      <c r="D48" s="4">
        <v>166</v>
      </c>
      <c r="E48" s="4">
        <v>335</v>
      </c>
      <c r="F48" s="4">
        <v>1287</v>
      </c>
      <c r="G48" s="4">
        <v>1061</v>
      </c>
      <c r="H48" s="9">
        <v>0.129</v>
      </c>
      <c r="I48" s="9">
        <v>0.31569999999999998</v>
      </c>
      <c r="J48" s="9">
        <v>0.17469999999999999</v>
      </c>
      <c r="K48" s="9">
        <v>7.8299999999999995E-2</v>
      </c>
      <c r="L48" s="4">
        <v>7</v>
      </c>
      <c r="M48" s="4">
        <v>6</v>
      </c>
      <c r="N48" s="4">
        <v>68</v>
      </c>
      <c r="O48" s="4">
        <v>46</v>
      </c>
      <c r="P48" s="4">
        <v>41</v>
      </c>
      <c r="Q48" s="4">
        <v>113</v>
      </c>
      <c r="R48" s="4"/>
      <c r="S48" s="4"/>
      <c r="T48" s="4"/>
      <c r="U48" s="4"/>
      <c r="V48" s="4"/>
    </row>
    <row r="49" spans="1:22" x14ac:dyDescent="0.35">
      <c r="A49" s="4" t="s">
        <v>63</v>
      </c>
      <c r="B49" s="4">
        <v>4310</v>
      </c>
      <c r="C49" s="6">
        <v>323</v>
      </c>
      <c r="D49" s="4">
        <v>1</v>
      </c>
      <c r="E49" s="4">
        <v>53</v>
      </c>
      <c r="F49" s="4">
        <v>13</v>
      </c>
      <c r="G49" s="4">
        <v>185</v>
      </c>
      <c r="H49" s="9">
        <v>7.6899999999999996E-2</v>
      </c>
      <c r="I49" s="9">
        <v>0.28649999999999998</v>
      </c>
      <c r="J49" s="9">
        <v>3.0000000000000001E-3</v>
      </c>
      <c r="K49" s="9">
        <v>0.57279999999999998</v>
      </c>
      <c r="L49" s="4">
        <v>0</v>
      </c>
      <c r="M49" s="4">
        <v>0</v>
      </c>
      <c r="N49" s="4">
        <v>0</v>
      </c>
      <c r="O49" s="4">
        <v>18</v>
      </c>
      <c r="P49" s="4">
        <v>1</v>
      </c>
      <c r="Q49" s="4">
        <v>26</v>
      </c>
      <c r="R49" s="4"/>
      <c r="S49" s="4"/>
      <c r="T49" s="4"/>
      <c r="U49" s="4"/>
      <c r="V49" s="4"/>
    </row>
    <row r="50" spans="1:22" x14ac:dyDescent="0.35">
      <c r="A50" s="4" t="s">
        <v>64</v>
      </c>
      <c r="B50" s="4">
        <v>3494</v>
      </c>
      <c r="C50" s="6">
        <v>6433</v>
      </c>
      <c r="D50" s="4">
        <v>129</v>
      </c>
      <c r="E50" s="4">
        <v>283</v>
      </c>
      <c r="F50" s="4">
        <v>341</v>
      </c>
      <c r="G50" s="4">
        <v>1512</v>
      </c>
      <c r="H50" s="9">
        <v>0.37830000000000003</v>
      </c>
      <c r="I50" s="9">
        <v>0.18720000000000001</v>
      </c>
      <c r="J50" s="9">
        <v>9.7600000000000006E-2</v>
      </c>
      <c r="K50" s="9">
        <v>0.23499999999999999</v>
      </c>
      <c r="L50" s="4">
        <v>6</v>
      </c>
      <c r="M50" s="4">
        <v>5</v>
      </c>
      <c r="N50" s="4">
        <v>3</v>
      </c>
      <c r="O50" s="4">
        <v>92</v>
      </c>
      <c r="P50" s="4">
        <v>109</v>
      </c>
      <c r="Q50" s="4">
        <v>107</v>
      </c>
      <c r="R50" s="4"/>
      <c r="S50" s="4"/>
      <c r="T50" s="4"/>
      <c r="U50" s="4"/>
      <c r="V50" s="4"/>
    </row>
    <row r="51" spans="1:22" x14ac:dyDescent="0.35">
      <c r="A51" s="4" t="s">
        <v>65</v>
      </c>
      <c r="B51" s="4">
        <v>56789</v>
      </c>
      <c r="C51" s="6">
        <v>3711</v>
      </c>
      <c r="D51" s="4">
        <v>890</v>
      </c>
      <c r="E51" s="4">
        <v>45</v>
      </c>
      <c r="F51" s="4">
        <v>12784</v>
      </c>
      <c r="G51" s="4">
        <v>766</v>
      </c>
      <c r="H51" s="9">
        <v>6.9599999999999995E-2</v>
      </c>
      <c r="I51" s="9">
        <v>5.8700000000000002E-2</v>
      </c>
      <c r="J51" s="9">
        <v>0.22509999999999999</v>
      </c>
      <c r="K51" s="9">
        <v>0.2064</v>
      </c>
      <c r="L51" s="4">
        <v>2</v>
      </c>
      <c r="M51" s="4">
        <v>16</v>
      </c>
      <c r="N51" s="4">
        <v>24</v>
      </c>
      <c r="O51" s="4">
        <v>8</v>
      </c>
      <c r="P51" s="4">
        <v>834</v>
      </c>
      <c r="Q51" s="4">
        <v>5</v>
      </c>
      <c r="R51" s="4"/>
      <c r="S51" s="4"/>
      <c r="T51" s="4"/>
      <c r="U51" s="4"/>
      <c r="V51" s="4"/>
    </row>
    <row r="52" spans="1:22" x14ac:dyDescent="0.35">
      <c r="A52" s="4" t="s">
        <v>66</v>
      </c>
      <c r="B52" s="4">
        <v>27670</v>
      </c>
      <c r="C52" s="6">
        <v>3496</v>
      </c>
      <c r="D52" s="4">
        <v>4948</v>
      </c>
      <c r="E52" s="4">
        <v>111</v>
      </c>
      <c r="F52" s="4">
        <v>11496</v>
      </c>
      <c r="G52" s="4">
        <v>348</v>
      </c>
      <c r="H52" s="9">
        <v>0.4304</v>
      </c>
      <c r="I52" s="9">
        <v>0.31900000000000001</v>
      </c>
      <c r="J52" s="9">
        <v>0.41549999999999998</v>
      </c>
      <c r="K52" s="9">
        <v>9.9500000000000005E-2</v>
      </c>
      <c r="L52" s="4">
        <v>418</v>
      </c>
      <c r="M52" s="4">
        <v>2</v>
      </c>
      <c r="N52" s="4">
        <v>4530</v>
      </c>
      <c r="O52" s="4">
        <v>5</v>
      </c>
      <c r="P52" s="4">
        <v>309</v>
      </c>
      <c r="Q52" s="4">
        <v>105</v>
      </c>
      <c r="R52" s="4"/>
      <c r="S52" s="4"/>
      <c r="T52" s="4"/>
      <c r="U52" s="4"/>
      <c r="V52" s="4"/>
    </row>
    <row r="53" spans="1:22" x14ac:dyDescent="0.35">
      <c r="A53" s="4" t="s">
        <v>67</v>
      </c>
      <c r="B53" s="4">
        <v>9430</v>
      </c>
      <c r="C53" s="6">
        <v>61769</v>
      </c>
      <c r="D53" s="4">
        <v>628</v>
      </c>
      <c r="E53" s="4">
        <v>869</v>
      </c>
      <c r="F53" s="4">
        <v>3829</v>
      </c>
      <c r="G53" s="4">
        <v>11378</v>
      </c>
      <c r="H53" s="9">
        <v>0.16400000000000001</v>
      </c>
      <c r="I53" s="9">
        <v>7.6399999999999996E-2</v>
      </c>
      <c r="J53" s="9">
        <v>0.40600000000000003</v>
      </c>
      <c r="K53" s="9">
        <v>0.1842</v>
      </c>
      <c r="L53" s="4">
        <v>4</v>
      </c>
      <c r="M53" s="4">
        <v>3</v>
      </c>
      <c r="N53" s="4">
        <v>189</v>
      </c>
      <c r="O53" s="4">
        <v>35</v>
      </c>
      <c r="P53" s="4">
        <v>391</v>
      </c>
      <c r="Q53" s="4">
        <v>823</v>
      </c>
      <c r="R53" s="4"/>
      <c r="S53" s="4"/>
      <c r="T53" s="4"/>
      <c r="U53" s="4"/>
      <c r="V53" s="4"/>
    </row>
    <row r="54" spans="1:22" x14ac:dyDescent="0.35">
      <c r="A54" s="4" t="s">
        <v>68</v>
      </c>
      <c r="B54" s="4">
        <v>554</v>
      </c>
      <c r="C54" s="6">
        <v>27920</v>
      </c>
      <c r="D54" s="4">
        <v>8</v>
      </c>
      <c r="E54" s="4">
        <v>2291</v>
      </c>
      <c r="F54" s="4">
        <v>15</v>
      </c>
      <c r="G54" s="4">
        <v>9394</v>
      </c>
      <c r="H54" s="9">
        <v>0.5333</v>
      </c>
      <c r="I54" s="9">
        <v>0.24390000000000001</v>
      </c>
      <c r="J54" s="9">
        <v>2.7099999999999999E-2</v>
      </c>
      <c r="K54" s="9">
        <v>0.33650000000000002</v>
      </c>
      <c r="L54" s="4">
        <v>0</v>
      </c>
      <c r="M54" s="4">
        <v>526</v>
      </c>
      <c r="N54" s="4">
        <v>0</v>
      </c>
      <c r="O54" s="4">
        <v>1831</v>
      </c>
      <c r="P54" s="4">
        <v>8</v>
      </c>
      <c r="Q54" s="4">
        <v>260</v>
      </c>
      <c r="R54" s="4"/>
      <c r="S54" s="4"/>
      <c r="T54" s="4"/>
      <c r="U54" s="4"/>
      <c r="V54" s="4"/>
    </row>
    <row r="55" spans="1:22" x14ac:dyDescent="0.35">
      <c r="A55" s="4" t="s">
        <v>69</v>
      </c>
      <c r="B55" s="4">
        <v>9736</v>
      </c>
      <c r="C55" s="6">
        <v>8986</v>
      </c>
      <c r="D55" s="4">
        <v>319</v>
      </c>
      <c r="E55" s="4">
        <v>1183</v>
      </c>
      <c r="F55" s="4">
        <v>1223</v>
      </c>
      <c r="G55" s="4">
        <v>4338</v>
      </c>
      <c r="H55" s="9">
        <v>0.26079999999999998</v>
      </c>
      <c r="I55" s="9">
        <v>0.2727</v>
      </c>
      <c r="J55" s="9">
        <v>0.12559999999999999</v>
      </c>
      <c r="K55" s="9">
        <v>0.48280000000000001</v>
      </c>
      <c r="L55" s="4">
        <v>6</v>
      </c>
      <c r="M55" s="4">
        <v>2</v>
      </c>
      <c r="N55" s="4">
        <v>58</v>
      </c>
      <c r="O55" s="4">
        <v>482</v>
      </c>
      <c r="P55" s="4">
        <v>52</v>
      </c>
      <c r="Q55" s="4">
        <v>631</v>
      </c>
      <c r="R55" s="4"/>
      <c r="S55" s="4"/>
      <c r="T55" s="4"/>
      <c r="U55" s="4"/>
      <c r="V55" s="4"/>
    </row>
    <row r="56" spans="1:22" x14ac:dyDescent="0.35">
      <c r="A56" s="4" t="s">
        <v>70</v>
      </c>
      <c r="B56" s="4">
        <v>45859</v>
      </c>
      <c r="C56" s="6">
        <v>589</v>
      </c>
      <c r="D56" s="4">
        <v>1914</v>
      </c>
      <c r="E56" s="4">
        <v>42</v>
      </c>
      <c r="F56" s="4">
        <v>11979</v>
      </c>
      <c r="G56" s="4">
        <v>91</v>
      </c>
      <c r="H56" s="9">
        <v>0.1598</v>
      </c>
      <c r="I56" s="9">
        <v>0.46150000000000002</v>
      </c>
      <c r="J56" s="9">
        <v>0.26119999999999999</v>
      </c>
      <c r="K56" s="9">
        <v>0.1545</v>
      </c>
      <c r="L56" s="4">
        <v>488</v>
      </c>
      <c r="M56" s="4">
        <v>0</v>
      </c>
      <c r="N56" s="4">
        <v>347</v>
      </c>
      <c r="O56" s="4">
        <v>12</v>
      </c>
      <c r="P56" s="4">
        <v>1410</v>
      </c>
      <c r="Q56" s="4">
        <v>26</v>
      </c>
      <c r="R56" s="4"/>
      <c r="S56" s="4"/>
      <c r="T56" s="4"/>
      <c r="U56" s="4"/>
      <c r="V56" s="4"/>
    </row>
    <row r="57" spans="1:22" x14ac:dyDescent="0.35">
      <c r="A57" s="4" t="s">
        <v>71</v>
      </c>
      <c r="B57" s="4">
        <v>42147</v>
      </c>
      <c r="C57" s="6">
        <v>10017</v>
      </c>
      <c r="D57" s="4">
        <v>1282</v>
      </c>
      <c r="E57" s="4">
        <v>290</v>
      </c>
      <c r="F57" s="4">
        <v>20531</v>
      </c>
      <c r="G57" s="4">
        <v>1261</v>
      </c>
      <c r="H57" s="9">
        <v>6.2399999999999997E-2</v>
      </c>
      <c r="I57" s="9">
        <v>0.23</v>
      </c>
      <c r="J57" s="9">
        <v>0.48709999999999998</v>
      </c>
      <c r="K57" s="9">
        <v>0.12590000000000001</v>
      </c>
      <c r="L57" s="4">
        <v>10</v>
      </c>
      <c r="M57" s="4">
        <v>8</v>
      </c>
      <c r="N57" s="4">
        <v>0</v>
      </c>
      <c r="O57" s="4">
        <v>37</v>
      </c>
      <c r="P57" s="4">
        <v>1272</v>
      </c>
      <c r="Q57" s="4">
        <v>60</v>
      </c>
      <c r="R57" s="4"/>
      <c r="S57" s="4"/>
      <c r="T57" s="4"/>
      <c r="U57" s="4"/>
      <c r="V57" s="4"/>
    </row>
    <row r="58" spans="1:22" x14ac:dyDescent="0.35">
      <c r="A58" s="4" t="s">
        <v>72</v>
      </c>
      <c r="B58" s="4">
        <v>3619</v>
      </c>
      <c r="C58" s="6">
        <v>44796</v>
      </c>
      <c r="D58" s="4">
        <v>31</v>
      </c>
      <c r="E58" s="4">
        <v>2032</v>
      </c>
      <c r="F58" s="4">
        <v>130</v>
      </c>
      <c r="G58" s="4">
        <v>17336</v>
      </c>
      <c r="H58" s="9">
        <v>0.23849999999999999</v>
      </c>
      <c r="I58" s="9">
        <v>0.1172</v>
      </c>
      <c r="J58" s="9">
        <v>3.5900000000000001E-2</v>
      </c>
      <c r="K58" s="9">
        <v>0.38700000000000001</v>
      </c>
      <c r="L58" s="4">
        <v>3</v>
      </c>
      <c r="M58" s="4">
        <v>416</v>
      </c>
      <c r="N58" s="4">
        <v>4</v>
      </c>
      <c r="O58" s="4">
        <v>302</v>
      </c>
      <c r="P58" s="4">
        <v>27</v>
      </c>
      <c r="Q58" s="4">
        <v>1532</v>
      </c>
      <c r="R58" s="4"/>
      <c r="S58" s="4"/>
      <c r="T58" s="4"/>
      <c r="U58" s="4"/>
      <c r="V58" s="4"/>
    </row>
    <row r="59" spans="1:22" x14ac:dyDescent="0.35">
      <c r="A59" s="4" t="s">
        <v>73</v>
      </c>
      <c r="B59" s="4">
        <v>927</v>
      </c>
      <c r="C59" s="6">
        <v>41190</v>
      </c>
      <c r="D59" s="4">
        <v>11</v>
      </c>
      <c r="E59" s="4">
        <v>2687</v>
      </c>
      <c r="F59" s="4">
        <v>219</v>
      </c>
      <c r="G59" s="4">
        <v>20967</v>
      </c>
      <c r="H59" s="9">
        <v>5.0200000000000002E-2</v>
      </c>
      <c r="I59" s="9">
        <v>0.12820000000000001</v>
      </c>
      <c r="J59" s="9">
        <v>0.23619999999999999</v>
      </c>
      <c r="K59" s="9">
        <v>0.50900000000000001</v>
      </c>
      <c r="L59" s="4">
        <v>2</v>
      </c>
      <c r="M59" s="4">
        <v>11</v>
      </c>
      <c r="N59" s="4">
        <v>1</v>
      </c>
      <c r="O59" s="4">
        <v>50</v>
      </c>
      <c r="P59" s="4">
        <v>7</v>
      </c>
      <c r="Q59" s="4">
        <v>2631</v>
      </c>
      <c r="R59" s="4"/>
      <c r="S59" s="4"/>
      <c r="T59" s="4"/>
      <c r="U59" s="4"/>
      <c r="V59" s="4"/>
    </row>
    <row r="60" spans="1:22" x14ac:dyDescent="0.35">
      <c r="A60" s="4" t="s">
        <v>74</v>
      </c>
      <c r="B60" s="4">
        <v>26564</v>
      </c>
      <c r="C60" s="6">
        <v>2565</v>
      </c>
      <c r="D60" s="4">
        <v>137</v>
      </c>
      <c r="E60" s="4">
        <v>22</v>
      </c>
      <c r="F60" s="4">
        <v>1854</v>
      </c>
      <c r="G60" s="4">
        <v>125</v>
      </c>
      <c r="H60" s="9">
        <v>7.3899999999999993E-2</v>
      </c>
      <c r="I60" s="9">
        <v>0.17599999999999999</v>
      </c>
      <c r="J60" s="9">
        <v>6.9800000000000001E-2</v>
      </c>
      <c r="K60" s="9">
        <v>4.87E-2</v>
      </c>
      <c r="L60" s="4">
        <v>19</v>
      </c>
      <c r="M60" s="4">
        <v>2</v>
      </c>
      <c r="N60" s="4">
        <v>17</v>
      </c>
      <c r="O60" s="4">
        <v>1</v>
      </c>
      <c r="P60" s="4">
        <v>86</v>
      </c>
      <c r="Q60" s="4">
        <v>20</v>
      </c>
      <c r="R60" s="4"/>
      <c r="S60" s="4"/>
      <c r="T60" s="4"/>
      <c r="U60" s="4"/>
      <c r="V60" s="4"/>
    </row>
    <row r="61" spans="1:22" x14ac:dyDescent="0.35">
      <c r="A61" s="4" t="s">
        <v>75</v>
      </c>
      <c r="B61" s="4">
        <v>460</v>
      </c>
      <c r="C61" s="6">
        <v>1116</v>
      </c>
      <c r="D61" s="4">
        <v>29</v>
      </c>
      <c r="E61" s="4">
        <v>8</v>
      </c>
      <c r="F61" s="4">
        <v>52</v>
      </c>
      <c r="G61" s="4">
        <v>202</v>
      </c>
      <c r="H61" s="9">
        <v>0.55769999999999997</v>
      </c>
      <c r="I61" s="9">
        <v>3.9600000000000003E-2</v>
      </c>
      <c r="J61" s="9">
        <v>0.113</v>
      </c>
      <c r="K61" s="9">
        <v>0.18099999999999999</v>
      </c>
      <c r="L61" s="4">
        <v>3</v>
      </c>
      <c r="M61" s="4">
        <v>1</v>
      </c>
      <c r="N61" s="4">
        <v>15</v>
      </c>
      <c r="O61" s="4">
        <v>0</v>
      </c>
      <c r="P61" s="4">
        <v>13</v>
      </c>
      <c r="Q61" s="4">
        <v>5</v>
      </c>
      <c r="R61" s="4"/>
      <c r="S61" s="4"/>
      <c r="T61" s="4"/>
      <c r="U61" s="4"/>
      <c r="V61" s="4"/>
    </row>
    <row r="62" spans="1:22" x14ac:dyDescent="0.35">
      <c r="A62" s="4" t="s">
        <v>76</v>
      </c>
      <c r="B62" s="4">
        <v>3761</v>
      </c>
      <c r="C62" s="6">
        <v>24012</v>
      </c>
      <c r="D62" s="4">
        <v>773</v>
      </c>
      <c r="E62" s="4">
        <v>774</v>
      </c>
      <c r="F62" s="4">
        <v>1129</v>
      </c>
      <c r="G62" s="4">
        <v>2566</v>
      </c>
      <c r="H62" s="9">
        <v>0.68469999999999998</v>
      </c>
      <c r="I62" s="9">
        <v>0.30159999999999998</v>
      </c>
      <c r="J62" s="9">
        <v>0.30020000000000002</v>
      </c>
      <c r="K62" s="9">
        <v>0.1069</v>
      </c>
      <c r="L62" s="4">
        <v>3</v>
      </c>
      <c r="M62" s="4">
        <v>119</v>
      </c>
      <c r="N62" s="4">
        <v>532</v>
      </c>
      <c r="O62" s="4">
        <v>333</v>
      </c>
      <c r="P62" s="4">
        <v>233</v>
      </c>
      <c r="Q62" s="4">
        <v>289</v>
      </c>
      <c r="R62" s="4"/>
      <c r="S62" s="4"/>
      <c r="T62" s="4"/>
      <c r="U62" s="4"/>
      <c r="V62" s="4"/>
    </row>
    <row r="63" spans="1:22" x14ac:dyDescent="0.35">
      <c r="A63" s="4" t="s">
        <v>77</v>
      </c>
      <c r="B63" s="4">
        <v>10915</v>
      </c>
      <c r="C63" s="6">
        <v>457</v>
      </c>
      <c r="D63" s="4">
        <v>230</v>
      </c>
      <c r="E63" s="4">
        <v>28</v>
      </c>
      <c r="F63" s="4">
        <v>1068</v>
      </c>
      <c r="G63" s="4">
        <v>73</v>
      </c>
      <c r="H63" s="9">
        <v>0.21540000000000001</v>
      </c>
      <c r="I63" s="9">
        <v>0.3836</v>
      </c>
      <c r="J63" s="9">
        <v>9.7799999999999998E-2</v>
      </c>
      <c r="K63" s="9">
        <v>0.15970000000000001</v>
      </c>
      <c r="L63" s="4">
        <v>2</v>
      </c>
      <c r="M63" s="4">
        <v>0</v>
      </c>
      <c r="N63" s="4">
        <v>5</v>
      </c>
      <c r="O63" s="4">
        <v>8</v>
      </c>
      <c r="P63" s="4">
        <v>211</v>
      </c>
      <c r="Q63" s="4">
        <v>16</v>
      </c>
      <c r="R63" s="4"/>
      <c r="S63" s="4"/>
      <c r="T63" s="4"/>
      <c r="U63" s="4"/>
      <c r="V63" s="4"/>
    </row>
    <row r="64" spans="1:22" x14ac:dyDescent="0.35">
      <c r="A64" s="4" t="s">
        <v>78</v>
      </c>
      <c r="B64" s="4">
        <v>72993</v>
      </c>
      <c r="C64" s="6">
        <v>3467</v>
      </c>
      <c r="D64" s="4">
        <v>18</v>
      </c>
      <c r="E64" s="4">
        <v>783</v>
      </c>
      <c r="F64" s="4">
        <v>1210</v>
      </c>
      <c r="G64" s="4">
        <v>1381</v>
      </c>
      <c r="H64" s="9">
        <v>1.49E-2</v>
      </c>
      <c r="I64" s="9">
        <v>0.56699999999999995</v>
      </c>
      <c r="J64" s="9">
        <v>1.66E-2</v>
      </c>
      <c r="K64" s="9">
        <v>0.39829999999999999</v>
      </c>
      <c r="L64" s="4">
        <v>3</v>
      </c>
      <c r="M64" s="4">
        <v>3</v>
      </c>
      <c r="N64" s="4">
        <v>8</v>
      </c>
      <c r="O64" s="4">
        <v>494</v>
      </c>
      <c r="P64" s="4">
        <v>12</v>
      </c>
      <c r="Q64" s="4">
        <v>208</v>
      </c>
      <c r="R64" s="4"/>
      <c r="S64" s="4"/>
      <c r="T64" s="4"/>
      <c r="U64" s="4"/>
      <c r="V64" s="4"/>
    </row>
    <row r="65" spans="1:22" x14ac:dyDescent="0.35">
      <c r="A65" s="4" t="s">
        <v>79</v>
      </c>
      <c r="B65" s="4">
        <v>12034</v>
      </c>
      <c r="C65" s="6">
        <v>10415</v>
      </c>
      <c r="D65" s="4">
        <v>571</v>
      </c>
      <c r="E65" s="4">
        <v>140</v>
      </c>
      <c r="F65" s="4">
        <v>2608</v>
      </c>
      <c r="G65" s="4">
        <v>926</v>
      </c>
      <c r="H65" s="9">
        <v>0.21890000000000001</v>
      </c>
      <c r="I65" s="9">
        <v>0.1512</v>
      </c>
      <c r="J65" s="9">
        <v>0.2167</v>
      </c>
      <c r="K65" s="9">
        <v>8.8900000000000007E-2</v>
      </c>
      <c r="L65" s="4">
        <v>12</v>
      </c>
      <c r="M65" s="4">
        <v>0</v>
      </c>
      <c r="N65" s="4">
        <v>121</v>
      </c>
      <c r="O65" s="4">
        <v>2</v>
      </c>
      <c r="P65" s="4">
        <v>319</v>
      </c>
      <c r="Q65" s="4">
        <v>127</v>
      </c>
      <c r="R65" s="4"/>
      <c r="S65" s="4"/>
      <c r="T65" s="4"/>
      <c r="U65" s="4"/>
      <c r="V65" s="4"/>
    </row>
    <row r="66" spans="1:22" x14ac:dyDescent="0.35">
      <c r="A66" s="4" t="s">
        <v>80</v>
      </c>
      <c r="B66" s="4">
        <v>1138</v>
      </c>
      <c r="C66" s="6">
        <v>70865</v>
      </c>
      <c r="D66" s="4">
        <v>95</v>
      </c>
      <c r="E66" s="4">
        <v>1266</v>
      </c>
      <c r="F66" s="4">
        <v>487</v>
      </c>
      <c r="G66" s="4">
        <v>15584</v>
      </c>
      <c r="H66" s="9">
        <v>0.1951</v>
      </c>
      <c r="I66" s="9">
        <v>8.1199999999999994E-2</v>
      </c>
      <c r="J66" s="9">
        <v>0.4279</v>
      </c>
      <c r="K66" s="9">
        <v>0.21990000000000001</v>
      </c>
      <c r="L66" s="4">
        <v>1</v>
      </c>
      <c r="M66" s="4">
        <v>37</v>
      </c>
      <c r="N66" s="4">
        <v>30</v>
      </c>
      <c r="O66" s="4">
        <v>1110</v>
      </c>
      <c r="P66" s="4">
        <v>55</v>
      </c>
      <c r="Q66" s="4">
        <v>115</v>
      </c>
      <c r="R66" s="4"/>
      <c r="S66" s="4"/>
      <c r="T66" s="4"/>
      <c r="U66" s="4"/>
      <c r="V66" s="4"/>
    </row>
    <row r="67" spans="1:22" x14ac:dyDescent="0.35">
      <c r="A67" s="4" t="s">
        <v>81</v>
      </c>
      <c r="B67" s="4">
        <v>18177</v>
      </c>
      <c r="C67" s="6">
        <v>12791</v>
      </c>
      <c r="D67" s="4">
        <v>2802</v>
      </c>
      <c r="E67" s="4">
        <v>1477</v>
      </c>
      <c r="F67" s="4">
        <v>6680</v>
      </c>
      <c r="G67" s="4">
        <v>2883</v>
      </c>
      <c r="H67" s="9">
        <v>0.41949999999999998</v>
      </c>
      <c r="I67" s="9">
        <v>0.51229999999999998</v>
      </c>
      <c r="J67" s="9">
        <v>0.36749999999999999</v>
      </c>
      <c r="K67" s="9">
        <v>0.22539999999999999</v>
      </c>
      <c r="L67" s="4">
        <v>10</v>
      </c>
      <c r="M67" s="4">
        <v>15</v>
      </c>
      <c r="N67" s="4">
        <v>1437</v>
      </c>
      <c r="O67" s="4">
        <v>419</v>
      </c>
      <c r="P67" s="4">
        <v>519</v>
      </c>
      <c r="Q67" s="4">
        <v>754</v>
      </c>
      <c r="R67" s="4"/>
      <c r="S67" s="4"/>
      <c r="T67" s="4"/>
      <c r="U67" s="4"/>
      <c r="V67" s="4"/>
    </row>
    <row r="68" spans="1:22" x14ac:dyDescent="0.35">
      <c r="A68" s="4" t="s">
        <v>82</v>
      </c>
      <c r="B68" s="4">
        <v>246</v>
      </c>
      <c r="C68" s="6">
        <v>1016</v>
      </c>
      <c r="D68" s="4">
        <v>47</v>
      </c>
      <c r="E68" s="4">
        <v>249</v>
      </c>
      <c r="F68" s="4">
        <v>80</v>
      </c>
      <c r="G68" s="4">
        <v>470</v>
      </c>
      <c r="H68" s="9">
        <v>0.58750000000000002</v>
      </c>
      <c r="I68" s="9">
        <v>0.52980000000000005</v>
      </c>
      <c r="J68" s="9">
        <v>0.32519999999999999</v>
      </c>
      <c r="K68" s="9">
        <v>0.46260000000000001</v>
      </c>
      <c r="L68" s="4">
        <v>0</v>
      </c>
      <c r="M68" s="4">
        <v>0</v>
      </c>
      <c r="N68" s="4">
        <v>16</v>
      </c>
      <c r="O68" s="4">
        <v>88</v>
      </c>
      <c r="P68" s="4">
        <v>24</v>
      </c>
      <c r="Q68" s="4">
        <v>152</v>
      </c>
      <c r="R68" s="4"/>
      <c r="S68" s="4"/>
      <c r="T68" s="4"/>
      <c r="U68" s="4"/>
      <c r="V68" s="4"/>
    </row>
    <row r="69" spans="1:22" x14ac:dyDescent="0.35">
      <c r="A69" s="4" t="s">
        <v>83</v>
      </c>
      <c r="B69" s="4">
        <v>5827</v>
      </c>
      <c r="C69" s="6">
        <v>15163</v>
      </c>
      <c r="D69" s="4">
        <v>748</v>
      </c>
      <c r="E69" s="4">
        <v>2669</v>
      </c>
      <c r="F69" s="4">
        <v>2018</v>
      </c>
      <c r="G69" s="4">
        <v>6014</v>
      </c>
      <c r="H69" s="9">
        <v>0.37069999999999997</v>
      </c>
      <c r="I69" s="9">
        <v>0.44379999999999997</v>
      </c>
      <c r="J69" s="9">
        <v>0.3463</v>
      </c>
      <c r="K69" s="9">
        <v>0.39660000000000001</v>
      </c>
      <c r="L69" s="4">
        <v>1</v>
      </c>
      <c r="M69" s="4">
        <v>7</v>
      </c>
      <c r="N69" s="4">
        <v>528</v>
      </c>
      <c r="O69" s="4">
        <v>1107</v>
      </c>
      <c r="P69" s="4">
        <v>129</v>
      </c>
      <c r="Q69" s="4">
        <v>609</v>
      </c>
      <c r="R69" s="4"/>
      <c r="S69" s="4"/>
      <c r="T69" s="4"/>
      <c r="U69" s="4"/>
      <c r="V69" s="4"/>
    </row>
    <row r="70" spans="1:22" x14ac:dyDescent="0.35">
      <c r="A70" s="4" t="s">
        <v>84</v>
      </c>
      <c r="B70" s="4">
        <v>1033</v>
      </c>
      <c r="C70" s="6">
        <v>240</v>
      </c>
      <c r="D70" s="4">
        <v>59</v>
      </c>
      <c r="E70" s="4">
        <v>38</v>
      </c>
      <c r="F70" s="4">
        <v>144</v>
      </c>
      <c r="G70" s="4">
        <v>53</v>
      </c>
      <c r="H70" s="9">
        <v>0.40970000000000001</v>
      </c>
      <c r="I70" s="9">
        <v>0.71699999999999997</v>
      </c>
      <c r="J70" s="9">
        <v>0.1394</v>
      </c>
      <c r="K70" s="9">
        <v>0.2208</v>
      </c>
      <c r="L70" s="4">
        <v>0</v>
      </c>
      <c r="M70" s="4">
        <v>0</v>
      </c>
      <c r="N70" s="4">
        <v>0</v>
      </c>
      <c r="O70" s="4">
        <v>14</v>
      </c>
      <c r="P70" s="4">
        <v>56</v>
      </c>
      <c r="Q70" s="4">
        <v>20</v>
      </c>
      <c r="R70" s="4"/>
      <c r="S70" s="4"/>
      <c r="T70" s="4"/>
      <c r="U70" s="4"/>
      <c r="V70" s="4"/>
    </row>
    <row r="71" spans="1:22" x14ac:dyDescent="0.35">
      <c r="A71" s="4" t="s">
        <v>85</v>
      </c>
      <c r="B71" s="4">
        <v>12092</v>
      </c>
      <c r="C71" s="6">
        <v>5608</v>
      </c>
      <c r="D71" s="4">
        <v>911</v>
      </c>
      <c r="E71" s="4">
        <v>792</v>
      </c>
      <c r="F71" s="4">
        <v>1194</v>
      </c>
      <c r="G71" s="4">
        <v>1460</v>
      </c>
      <c r="H71" s="9">
        <v>0.76300000000000001</v>
      </c>
      <c r="I71" s="9">
        <v>0.54249999999999998</v>
      </c>
      <c r="J71" s="9">
        <v>9.8699999999999996E-2</v>
      </c>
      <c r="K71" s="9">
        <v>0.26029999999999998</v>
      </c>
      <c r="L71" s="4">
        <v>92</v>
      </c>
      <c r="M71" s="4">
        <v>3</v>
      </c>
      <c r="N71" s="4">
        <v>0</v>
      </c>
      <c r="O71" s="4">
        <v>622</v>
      </c>
      <c r="P71" s="4">
        <v>898</v>
      </c>
      <c r="Q71" s="4">
        <v>93</v>
      </c>
      <c r="R71" s="4"/>
      <c r="S71" s="4"/>
      <c r="T71" s="4"/>
      <c r="U71" s="4"/>
      <c r="V71" s="4"/>
    </row>
    <row r="72" spans="1:22" x14ac:dyDescent="0.35">
      <c r="A72" s="4" t="s">
        <v>86</v>
      </c>
      <c r="B72" s="4">
        <v>22161</v>
      </c>
      <c r="C72" s="6">
        <v>874</v>
      </c>
      <c r="D72" s="4">
        <v>1198</v>
      </c>
      <c r="E72" s="4">
        <v>75</v>
      </c>
      <c r="F72" s="4">
        <v>6835</v>
      </c>
      <c r="G72" s="4">
        <v>640</v>
      </c>
      <c r="H72" s="9">
        <v>0.17530000000000001</v>
      </c>
      <c r="I72" s="9">
        <v>0.1172</v>
      </c>
      <c r="J72" s="9">
        <v>0.30840000000000001</v>
      </c>
      <c r="K72" s="9">
        <v>0.73229999999999995</v>
      </c>
      <c r="L72" s="4">
        <v>9</v>
      </c>
      <c r="M72" s="4">
        <v>7</v>
      </c>
      <c r="N72" s="4">
        <v>654</v>
      </c>
      <c r="O72" s="4">
        <v>13</v>
      </c>
      <c r="P72" s="4">
        <v>473</v>
      </c>
      <c r="Q72" s="4">
        <v>40</v>
      </c>
      <c r="R72" s="4"/>
      <c r="S72" s="4"/>
      <c r="T72" s="4"/>
      <c r="U72" s="4"/>
      <c r="V72" s="4"/>
    </row>
    <row r="73" spans="1:22" x14ac:dyDescent="0.35">
      <c r="A73" s="4" t="s">
        <v>87</v>
      </c>
      <c r="B73" s="4">
        <v>8732</v>
      </c>
      <c r="C73" s="6">
        <v>10047</v>
      </c>
      <c r="D73" s="4">
        <v>3041</v>
      </c>
      <c r="E73" s="4">
        <v>761</v>
      </c>
      <c r="F73" s="4">
        <v>6047</v>
      </c>
      <c r="G73" s="4">
        <v>1449</v>
      </c>
      <c r="H73" s="9">
        <v>0.50290000000000001</v>
      </c>
      <c r="I73" s="9">
        <v>0.5252</v>
      </c>
      <c r="J73" s="9">
        <v>0.6925</v>
      </c>
      <c r="K73" s="9">
        <v>0.14419999999999999</v>
      </c>
      <c r="L73" s="4">
        <v>0</v>
      </c>
      <c r="M73" s="4">
        <v>0</v>
      </c>
      <c r="N73" s="4">
        <v>614</v>
      </c>
      <c r="O73" s="4">
        <v>0</v>
      </c>
      <c r="P73" s="4">
        <v>2095</v>
      </c>
      <c r="Q73" s="4">
        <v>761</v>
      </c>
      <c r="R73" s="4"/>
      <c r="S73" s="4"/>
      <c r="T73" s="4"/>
      <c r="U73" s="4"/>
      <c r="V73" s="4"/>
    </row>
    <row r="74" spans="1:22" x14ac:dyDescent="0.35">
      <c r="A74" s="4" t="s">
        <v>88</v>
      </c>
      <c r="B74" s="4">
        <v>2823</v>
      </c>
      <c r="C74" s="6">
        <v>22026</v>
      </c>
      <c r="D74" s="4">
        <v>70</v>
      </c>
      <c r="E74" s="4">
        <v>3696</v>
      </c>
      <c r="F74" s="4">
        <v>155</v>
      </c>
      <c r="G74" s="4">
        <v>8904</v>
      </c>
      <c r="H74" s="9">
        <v>0.4516</v>
      </c>
      <c r="I74" s="9">
        <v>0.41510000000000002</v>
      </c>
      <c r="J74" s="9">
        <v>5.4899999999999997E-2</v>
      </c>
      <c r="K74" s="9">
        <v>0.4042</v>
      </c>
      <c r="L74" s="4">
        <v>2</v>
      </c>
      <c r="M74" s="4">
        <v>61</v>
      </c>
      <c r="N74" s="4">
        <v>1</v>
      </c>
      <c r="O74" s="4">
        <v>2492</v>
      </c>
      <c r="P74" s="4">
        <v>57</v>
      </c>
      <c r="Q74" s="4">
        <v>1031</v>
      </c>
      <c r="R74" s="4"/>
      <c r="S74" s="4"/>
      <c r="T74" s="4"/>
      <c r="U74" s="4"/>
      <c r="V74" s="4"/>
    </row>
    <row r="75" spans="1:22" x14ac:dyDescent="0.35">
      <c r="A75" s="4" t="s">
        <v>89</v>
      </c>
      <c r="B75" s="4"/>
      <c r="C75" s="6">
        <v>7016</v>
      </c>
      <c r="D75" s="4"/>
      <c r="E75" s="4">
        <v>2310</v>
      </c>
      <c r="F75" s="4"/>
      <c r="G75" s="4">
        <v>4070</v>
      </c>
      <c r="H75" s="9"/>
      <c r="I75" s="9">
        <v>0.56759999999999999</v>
      </c>
      <c r="J75" s="9"/>
      <c r="K75" s="9">
        <v>0.58009999999999995</v>
      </c>
      <c r="L75" s="4"/>
      <c r="M75" s="4">
        <v>0</v>
      </c>
      <c r="N75" s="4"/>
      <c r="O75" s="4">
        <v>852</v>
      </c>
      <c r="P75" s="4"/>
      <c r="Q75" s="4">
        <v>1336</v>
      </c>
      <c r="R75" s="4"/>
      <c r="S75" s="4"/>
      <c r="T75" s="4"/>
      <c r="U75" s="4"/>
      <c r="V75" s="4"/>
    </row>
    <row r="76" spans="1:22" x14ac:dyDescent="0.35">
      <c r="A76" s="4" t="s">
        <v>90</v>
      </c>
      <c r="B76" s="4"/>
      <c r="C76" s="6">
        <v>2800</v>
      </c>
      <c r="D76" s="4"/>
      <c r="E76" s="4">
        <v>63</v>
      </c>
      <c r="F76" s="4"/>
      <c r="G76" s="4">
        <v>210</v>
      </c>
      <c r="H76" s="9"/>
      <c r="I76" s="9">
        <v>0.3</v>
      </c>
      <c r="J76" s="9"/>
      <c r="K76" s="9">
        <v>7.4999999999999997E-2</v>
      </c>
      <c r="L76" s="4"/>
      <c r="M76" s="4">
        <v>0</v>
      </c>
      <c r="N76" s="4"/>
      <c r="O76" s="4">
        <v>0</v>
      </c>
      <c r="P76" s="4"/>
      <c r="Q76" s="4">
        <v>58</v>
      </c>
      <c r="R76" s="4"/>
      <c r="S76" s="4"/>
      <c r="T76" s="4"/>
      <c r="U76" s="4"/>
      <c r="V76" s="4"/>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4B48-1B85-4F99-B750-14BA817AFFAF}">
  <sheetPr codeName="Sheet3"/>
  <dimension ref="A1:U75"/>
  <sheetViews>
    <sheetView workbookViewId="0">
      <selection activeCell="C2" sqref="C2:Q75"/>
    </sheetView>
  </sheetViews>
  <sheetFormatPr defaultRowHeight="14.5" x14ac:dyDescent="0.35"/>
  <cols>
    <col min="1" max="1" width="12.453125" bestFit="1" customWidth="1"/>
    <col min="2" max="2" width="13.54296875" bestFit="1" customWidth="1"/>
    <col min="3" max="3" width="11.453125" bestFit="1" customWidth="1"/>
    <col min="4" max="4" width="9.453125" bestFit="1" customWidth="1"/>
    <col min="5" max="5" width="8.54296875" bestFit="1" customWidth="1"/>
    <col min="6" max="6" width="9" bestFit="1" customWidth="1"/>
    <col min="7" max="7" width="13.81640625" bestFit="1" customWidth="1"/>
    <col min="8" max="8" width="4" bestFit="1" customWidth="1"/>
    <col min="9" max="9" width="6.1796875" bestFit="1" customWidth="1"/>
    <col min="10" max="10" width="7.54296875" bestFit="1" customWidth="1"/>
    <col min="11" max="11" width="14.54296875" bestFit="1" customWidth="1"/>
    <col min="12" max="12" width="8.54296875" bestFit="1" customWidth="1"/>
    <col min="13" max="13" width="7.54296875" bestFit="1" customWidth="1"/>
    <col min="14" max="14" width="8.1796875" bestFit="1" customWidth="1"/>
    <col min="15" max="15" width="10.54296875" bestFit="1" customWidth="1"/>
    <col min="16" max="16" width="14.54296875" bestFit="1" customWidth="1"/>
    <col min="17" max="17" width="9.54296875" bestFit="1" customWidth="1"/>
  </cols>
  <sheetData>
    <row r="1" spans="1:21"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row>
    <row r="2" spans="1:21" x14ac:dyDescent="0.35">
      <c r="A2" t="s">
        <v>17</v>
      </c>
      <c r="B2" t="s">
        <v>17</v>
      </c>
      <c r="C2">
        <v>1909</v>
      </c>
      <c r="D2">
        <v>127</v>
      </c>
      <c r="E2">
        <v>478</v>
      </c>
      <c r="F2" s="2">
        <v>0.26569999999999999</v>
      </c>
      <c r="G2" s="2">
        <v>0.25040000000000001</v>
      </c>
      <c r="H2">
        <v>1</v>
      </c>
      <c r="I2">
        <v>54</v>
      </c>
      <c r="J2">
        <v>47</v>
      </c>
      <c r="K2">
        <v>0</v>
      </c>
      <c r="L2">
        <v>26</v>
      </c>
      <c r="M2">
        <v>103</v>
      </c>
      <c r="N2">
        <v>162</v>
      </c>
      <c r="O2">
        <v>42</v>
      </c>
      <c r="P2">
        <v>82</v>
      </c>
      <c r="Q2">
        <v>486</v>
      </c>
      <c r="T2" s="1">
        <f>--(F2&amp;"%")</f>
        <v>2.6570000000000001E-3</v>
      </c>
      <c r="U2" s="1">
        <f>--(G2&amp;"%")</f>
        <v>2.5040000000000001E-3</v>
      </c>
    </row>
    <row r="3" spans="1:21" x14ac:dyDescent="0.35">
      <c r="A3" t="s">
        <v>18</v>
      </c>
      <c r="B3" t="s">
        <v>18</v>
      </c>
      <c r="C3">
        <v>18327</v>
      </c>
      <c r="D3">
        <v>259</v>
      </c>
      <c r="E3">
        <v>1524</v>
      </c>
      <c r="F3" s="2">
        <v>0.1699</v>
      </c>
      <c r="G3" s="2">
        <v>8.3199999999999996E-2</v>
      </c>
      <c r="H3">
        <v>1</v>
      </c>
      <c r="I3">
        <v>140</v>
      </c>
      <c r="J3">
        <v>102</v>
      </c>
      <c r="K3">
        <v>1</v>
      </c>
      <c r="L3">
        <v>16</v>
      </c>
      <c r="M3">
        <v>1096</v>
      </c>
      <c r="N3">
        <v>1881</v>
      </c>
      <c r="O3">
        <v>6663</v>
      </c>
      <c r="P3">
        <v>613</v>
      </c>
      <c r="Q3">
        <v>1525</v>
      </c>
      <c r="T3" s="1">
        <f t="shared" ref="T3:T68" si="0">--(F3&amp;"%")</f>
        <v>1.699E-3</v>
      </c>
      <c r="U3" s="1">
        <f t="shared" ref="U3:U68" si="1">--(G3&amp;"%")</f>
        <v>8.3199999999999995E-4</v>
      </c>
    </row>
    <row r="4" spans="1:21" x14ac:dyDescent="0.35">
      <c r="A4" t="s">
        <v>19</v>
      </c>
      <c r="B4" t="s">
        <v>19</v>
      </c>
      <c r="C4">
        <v>1278</v>
      </c>
      <c r="D4">
        <v>99</v>
      </c>
      <c r="E4">
        <v>189</v>
      </c>
      <c r="F4" s="2">
        <v>0.52380000000000004</v>
      </c>
      <c r="G4" s="2">
        <v>0.1479</v>
      </c>
      <c r="H4">
        <v>0</v>
      </c>
      <c r="I4">
        <v>68</v>
      </c>
      <c r="J4">
        <v>25</v>
      </c>
      <c r="K4">
        <v>1</v>
      </c>
      <c r="L4">
        <v>7</v>
      </c>
      <c r="M4">
        <v>83</v>
      </c>
      <c r="N4">
        <v>69</v>
      </c>
      <c r="O4">
        <v>0</v>
      </c>
      <c r="P4">
        <v>13</v>
      </c>
      <c r="Q4">
        <v>194</v>
      </c>
      <c r="T4" s="1">
        <f t="shared" si="0"/>
        <v>5.2379999999999996E-3</v>
      </c>
      <c r="U4" s="1">
        <f t="shared" si="1"/>
        <v>1.4790000000000001E-3</v>
      </c>
    </row>
    <row r="5" spans="1:21" x14ac:dyDescent="0.35">
      <c r="A5" t="s">
        <v>20</v>
      </c>
      <c r="B5" t="s">
        <v>20</v>
      </c>
      <c r="C5">
        <v>11892</v>
      </c>
      <c r="D5">
        <v>646</v>
      </c>
      <c r="E5">
        <v>3009</v>
      </c>
      <c r="F5" s="2">
        <v>0.2147</v>
      </c>
      <c r="G5" s="2">
        <v>0.253</v>
      </c>
      <c r="H5">
        <v>1</v>
      </c>
      <c r="I5">
        <v>7</v>
      </c>
      <c r="J5">
        <v>610</v>
      </c>
      <c r="K5">
        <v>24</v>
      </c>
      <c r="L5">
        <v>38</v>
      </c>
      <c r="M5">
        <v>4360</v>
      </c>
      <c r="N5">
        <v>2004</v>
      </c>
      <c r="O5">
        <v>96</v>
      </c>
      <c r="P5">
        <v>4543</v>
      </c>
      <c r="Q5">
        <v>3012</v>
      </c>
      <c r="T5" s="1">
        <f t="shared" si="0"/>
        <v>2.147E-3</v>
      </c>
      <c r="U5" s="1">
        <f t="shared" si="1"/>
        <v>2.5300000000000001E-3</v>
      </c>
    </row>
    <row r="6" spans="1:21" x14ac:dyDescent="0.35">
      <c r="A6" t="s">
        <v>21</v>
      </c>
      <c r="B6" t="s">
        <v>21</v>
      </c>
      <c r="C6">
        <v>14321</v>
      </c>
      <c r="D6">
        <v>85</v>
      </c>
      <c r="E6">
        <v>537</v>
      </c>
      <c r="F6" s="2">
        <v>0.1583</v>
      </c>
      <c r="G6" s="2">
        <v>3.7499999999999999E-2</v>
      </c>
      <c r="H6">
        <v>7</v>
      </c>
      <c r="I6">
        <v>7</v>
      </c>
      <c r="J6">
        <v>68</v>
      </c>
      <c r="K6">
        <v>15</v>
      </c>
      <c r="L6">
        <v>20</v>
      </c>
      <c r="M6">
        <v>2036</v>
      </c>
      <c r="N6">
        <v>1942</v>
      </c>
      <c r="O6">
        <v>2688</v>
      </c>
      <c r="P6">
        <v>3561</v>
      </c>
      <c r="Q6">
        <v>537</v>
      </c>
      <c r="T6" s="1">
        <f t="shared" si="0"/>
        <v>1.583E-3</v>
      </c>
      <c r="U6" s="1">
        <f t="shared" si="1"/>
        <v>3.7500000000000001E-4</v>
      </c>
    </row>
    <row r="7" spans="1:21" x14ac:dyDescent="0.35">
      <c r="A7" t="s">
        <v>22</v>
      </c>
      <c r="B7" t="s">
        <v>22</v>
      </c>
      <c r="C7">
        <v>80934</v>
      </c>
      <c r="D7">
        <v>6810</v>
      </c>
      <c r="E7">
        <v>28075</v>
      </c>
      <c r="F7" s="2">
        <v>0.24260000000000001</v>
      </c>
      <c r="G7" s="2">
        <v>0.34689999999999999</v>
      </c>
      <c r="H7">
        <v>19</v>
      </c>
      <c r="I7">
        <v>4049</v>
      </c>
      <c r="J7">
        <v>2106</v>
      </c>
      <c r="K7">
        <v>6</v>
      </c>
      <c r="L7">
        <v>695</v>
      </c>
      <c r="M7">
        <v>12272</v>
      </c>
      <c r="N7">
        <v>7160</v>
      </c>
      <c r="O7">
        <v>7292</v>
      </c>
      <c r="P7">
        <v>9205</v>
      </c>
      <c r="Q7">
        <v>28455</v>
      </c>
      <c r="T7" s="1">
        <f t="shared" si="0"/>
        <v>2.4260000000000002E-3</v>
      </c>
      <c r="U7" s="1">
        <f t="shared" si="1"/>
        <v>3.4689999999999999E-3</v>
      </c>
    </row>
    <row r="8" spans="1:21" x14ac:dyDescent="0.35">
      <c r="A8" t="s">
        <v>23</v>
      </c>
      <c r="B8" t="s">
        <v>23</v>
      </c>
      <c r="C8">
        <v>8879</v>
      </c>
      <c r="D8">
        <v>557</v>
      </c>
      <c r="E8">
        <v>4050</v>
      </c>
      <c r="F8" s="2">
        <v>0.13750000000000001</v>
      </c>
      <c r="G8" s="2">
        <v>0.45610000000000001</v>
      </c>
      <c r="H8">
        <v>8</v>
      </c>
      <c r="I8">
        <v>326</v>
      </c>
      <c r="J8">
        <v>162</v>
      </c>
      <c r="K8">
        <v>0</v>
      </c>
      <c r="L8">
        <v>66</v>
      </c>
      <c r="M8">
        <v>568</v>
      </c>
      <c r="N8">
        <v>1563</v>
      </c>
      <c r="O8">
        <v>77</v>
      </c>
      <c r="P8">
        <v>647</v>
      </c>
      <c r="Q8">
        <v>4117</v>
      </c>
      <c r="T8" s="1">
        <f t="shared" si="0"/>
        <v>1.3749999999999999E-3</v>
      </c>
      <c r="U8" s="1">
        <f t="shared" si="1"/>
        <v>4.561E-3</v>
      </c>
    </row>
    <row r="9" spans="1:21" x14ac:dyDescent="0.35">
      <c r="A9" t="s">
        <v>24</v>
      </c>
      <c r="B9" t="s">
        <v>24</v>
      </c>
      <c r="C9">
        <v>852</v>
      </c>
      <c r="D9">
        <v>53</v>
      </c>
      <c r="E9">
        <v>78</v>
      </c>
      <c r="F9" s="2">
        <v>0.67949999999999999</v>
      </c>
      <c r="G9" s="2">
        <v>9.1499999999999998E-2</v>
      </c>
      <c r="H9">
        <v>11</v>
      </c>
      <c r="I9">
        <v>0</v>
      </c>
      <c r="J9">
        <v>52</v>
      </c>
      <c r="K9">
        <v>0</v>
      </c>
      <c r="L9">
        <v>11</v>
      </c>
      <c r="M9">
        <v>55</v>
      </c>
      <c r="N9">
        <v>49</v>
      </c>
      <c r="O9">
        <v>35</v>
      </c>
      <c r="P9">
        <v>65</v>
      </c>
      <c r="Q9">
        <v>78</v>
      </c>
      <c r="T9" s="1">
        <f t="shared" si="0"/>
        <v>6.7949999999999998E-3</v>
      </c>
      <c r="U9" s="1">
        <f t="shared" si="1"/>
        <v>9.1500000000000001E-4</v>
      </c>
    </row>
    <row r="10" spans="1:21" x14ac:dyDescent="0.35">
      <c r="A10" t="s">
        <v>25</v>
      </c>
      <c r="B10" t="s">
        <v>25</v>
      </c>
      <c r="C10">
        <v>5321</v>
      </c>
      <c r="D10">
        <v>136</v>
      </c>
      <c r="E10">
        <v>316</v>
      </c>
      <c r="F10" s="2">
        <v>0.4304</v>
      </c>
      <c r="G10" s="2">
        <v>5.9400000000000001E-2</v>
      </c>
      <c r="H10">
        <v>3</v>
      </c>
      <c r="I10">
        <v>4</v>
      </c>
      <c r="J10">
        <v>80</v>
      </c>
      <c r="K10">
        <v>32</v>
      </c>
      <c r="L10">
        <v>29</v>
      </c>
      <c r="M10">
        <v>72</v>
      </c>
      <c r="N10">
        <v>528</v>
      </c>
      <c r="O10">
        <v>126</v>
      </c>
      <c r="P10">
        <v>636</v>
      </c>
      <c r="Q10">
        <v>318</v>
      </c>
      <c r="T10" s="1">
        <f t="shared" si="0"/>
        <v>4.3039999999999997E-3</v>
      </c>
      <c r="U10" s="1">
        <f t="shared" si="1"/>
        <v>5.9400000000000002E-4</v>
      </c>
    </row>
    <row r="11" spans="1:21" x14ac:dyDescent="0.35">
      <c r="A11" t="s">
        <v>26</v>
      </c>
      <c r="B11" t="s">
        <v>26</v>
      </c>
      <c r="C11">
        <v>5143</v>
      </c>
      <c r="D11">
        <v>27</v>
      </c>
      <c r="E11">
        <v>137</v>
      </c>
      <c r="F11" s="2">
        <v>0.1971</v>
      </c>
      <c r="G11" s="2">
        <v>2.6599999999999999E-2</v>
      </c>
      <c r="H11">
        <v>0</v>
      </c>
      <c r="I11">
        <v>0</v>
      </c>
      <c r="J11">
        <v>23</v>
      </c>
      <c r="K11">
        <v>3</v>
      </c>
      <c r="L11">
        <v>2</v>
      </c>
      <c r="M11">
        <v>485</v>
      </c>
      <c r="N11">
        <v>223</v>
      </c>
      <c r="O11">
        <v>258</v>
      </c>
      <c r="P11">
        <v>571</v>
      </c>
      <c r="Q11">
        <v>137</v>
      </c>
      <c r="T11" s="1">
        <f t="shared" si="0"/>
        <v>1.9710000000000001E-3</v>
      </c>
      <c r="U11" s="1">
        <f t="shared" si="1"/>
        <v>2.6600000000000001E-4</v>
      </c>
    </row>
    <row r="12" spans="1:21" x14ac:dyDescent="0.35">
      <c r="A12" t="s">
        <v>27</v>
      </c>
      <c r="F12" s="2"/>
      <c r="G12" s="2"/>
      <c r="T12" s="1"/>
      <c r="U12" s="1"/>
    </row>
    <row r="13" spans="1:21" x14ac:dyDescent="0.35">
      <c r="A13" t="s">
        <v>28</v>
      </c>
      <c r="B13" t="s">
        <v>28</v>
      </c>
      <c r="C13">
        <v>3551</v>
      </c>
      <c r="D13">
        <v>223</v>
      </c>
      <c r="E13">
        <v>1566</v>
      </c>
      <c r="F13" s="2">
        <v>0.1424</v>
      </c>
      <c r="G13" s="2">
        <v>0.441</v>
      </c>
      <c r="H13">
        <v>1</v>
      </c>
      <c r="I13">
        <v>94</v>
      </c>
      <c r="J13">
        <v>60</v>
      </c>
      <c r="K13">
        <v>0</v>
      </c>
      <c r="L13">
        <v>68</v>
      </c>
      <c r="M13">
        <v>563</v>
      </c>
      <c r="N13">
        <v>586</v>
      </c>
      <c r="O13">
        <v>0</v>
      </c>
      <c r="P13">
        <v>381</v>
      </c>
      <c r="Q13">
        <v>1602</v>
      </c>
      <c r="T13" s="1">
        <f t="shared" si="0"/>
        <v>1.4239999999999999E-3</v>
      </c>
      <c r="U13" s="1">
        <f t="shared" si="1"/>
        <v>4.4099999999999999E-3</v>
      </c>
    </row>
    <row r="14" spans="1:21" x14ac:dyDescent="0.35">
      <c r="A14" t="s">
        <v>29</v>
      </c>
      <c r="B14" t="s">
        <v>29</v>
      </c>
      <c r="C14">
        <v>4031</v>
      </c>
      <c r="D14">
        <v>52</v>
      </c>
      <c r="E14">
        <v>692</v>
      </c>
      <c r="F14" s="2">
        <v>7.51E-2</v>
      </c>
      <c r="G14" s="2">
        <v>0.17169999999999999</v>
      </c>
      <c r="H14">
        <v>1</v>
      </c>
      <c r="I14">
        <v>28</v>
      </c>
      <c r="J14">
        <v>20</v>
      </c>
      <c r="K14">
        <v>0</v>
      </c>
      <c r="L14">
        <v>3</v>
      </c>
      <c r="M14">
        <v>246</v>
      </c>
      <c r="N14">
        <v>1857</v>
      </c>
      <c r="O14">
        <v>0</v>
      </c>
      <c r="P14">
        <v>134</v>
      </c>
      <c r="Q14">
        <v>696</v>
      </c>
      <c r="T14" s="1">
        <f t="shared" si="0"/>
        <v>7.5100000000000004E-4</v>
      </c>
      <c r="U14" s="1">
        <f t="shared" si="1"/>
        <v>1.717E-3</v>
      </c>
    </row>
    <row r="15" spans="1:21" x14ac:dyDescent="0.35">
      <c r="A15" t="s">
        <v>30</v>
      </c>
      <c r="B15" t="s">
        <v>30</v>
      </c>
      <c r="C15">
        <v>46455</v>
      </c>
      <c r="D15">
        <v>180</v>
      </c>
      <c r="E15">
        <v>3128</v>
      </c>
      <c r="F15" s="2">
        <v>5.7500000000000002E-2</v>
      </c>
      <c r="G15" s="2">
        <v>6.7299999999999999E-2</v>
      </c>
      <c r="H15">
        <v>41</v>
      </c>
      <c r="I15">
        <v>16</v>
      </c>
      <c r="J15">
        <v>127</v>
      </c>
      <c r="K15">
        <v>16</v>
      </c>
      <c r="L15">
        <v>25</v>
      </c>
      <c r="M15">
        <v>4220</v>
      </c>
      <c r="N15">
        <v>6378</v>
      </c>
      <c r="O15">
        <v>42366</v>
      </c>
      <c r="P15">
        <v>3247</v>
      </c>
      <c r="Q15">
        <v>3129</v>
      </c>
      <c r="T15" s="1">
        <f t="shared" si="0"/>
        <v>5.7499999999999999E-4</v>
      </c>
      <c r="U15" s="1">
        <f t="shared" si="1"/>
        <v>6.7299999999999999E-4</v>
      </c>
    </row>
    <row r="16" spans="1:21" x14ac:dyDescent="0.35">
      <c r="A16" t="s">
        <v>31</v>
      </c>
      <c r="B16" t="s">
        <v>31</v>
      </c>
      <c r="C16">
        <v>21081</v>
      </c>
      <c r="D16">
        <v>1000</v>
      </c>
      <c r="E16">
        <v>2587</v>
      </c>
      <c r="F16" s="2">
        <v>0.38650000000000001</v>
      </c>
      <c r="G16" s="2">
        <v>0.1227</v>
      </c>
      <c r="H16">
        <v>60</v>
      </c>
      <c r="I16">
        <v>666</v>
      </c>
      <c r="J16">
        <v>300</v>
      </c>
      <c r="K16">
        <v>30</v>
      </c>
      <c r="L16">
        <v>47</v>
      </c>
      <c r="M16">
        <v>1476</v>
      </c>
      <c r="N16">
        <v>4199</v>
      </c>
      <c r="O16">
        <v>8</v>
      </c>
      <c r="P16">
        <v>137</v>
      </c>
      <c r="Q16">
        <v>2602</v>
      </c>
      <c r="T16" s="1">
        <f t="shared" si="0"/>
        <v>3.8649999999999999E-3</v>
      </c>
      <c r="U16" s="1">
        <f t="shared" si="1"/>
        <v>1.227E-3</v>
      </c>
    </row>
    <row r="17" spans="1:21" x14ac:dyDescent="0.35">
      <c r="A17" t="s">
        <v>32</v>
      </c>
      <c r="B17" t="s">
        <v>32</v>
      </c>
      <c r="C17">
        <v>3733</v>
      </c>
      <c r="D17">
        <v>50</v>
      </c>
      <c r="E17">
        <v>1116</v>
      </c>
      <c r="F17" s="2">
        <v>4.48E-2</v>
      </c>
      <c r="G17" s="2">
        <v>0.29899999999999999</v>
      </c>
      <c r="H17">
        <v>3</v>
      </c>
      <c r="I17">
        <v>32</v>
      </c>
      <c r="J17">
        <v>9</v>
      </c>
      <c r="K17">
        <v>1</v>
      </c>
      <c r="L17">
        <v>6</v>
      </c>
      <c r="M17">
        <v>895</v>
      </c>
      <c r="N17">
        <v>1486</v>
      </c>
      <c r="O17">
        <v>0</v>
      </c>
      <c r="P17">
        <v>214</v>
      </c>
      <c r="Q17">
        <v>1127</v>
      </c>
      <c r="T17" s="1">
        <f t="shared" si="0"/>
        <v>4.4799999999999999E-4</v>
      </c>
      <c r="U17" s="1">
        <f t="shared" si="1"/>
        <v>2.99E-3</v>
      </c>
    </row>
    <row r="18" spans="1:21" x14ac:dyDescent="0.35">
      <c r="A18" t="s">
        <v>33</v>
      </c>
      <c r="B18" t="s">
        <v>33</v>
      </c>
      <c r="C18">
        <v>469</v>
      </c>
      <c r="D18">
        <v>15</v>
      </c>
      <c r="E18">
        <v>16</v>
      </c>
      <c r="F18" s="2">
        <v>0.9375</v>
      </c>
      <c r="G18" s="2">
        <v>3.4099999999999998E-2</v>
      </c>
      <c r="H18">
        <v>2</v>
      </c>
      <c r="I18">
        <v>2</v>
      </c>
      <c r="J18">
        <v>13</v>
      </c>
      <c r="K18">
        <v>0</v>
      </c>
      <c r="L18">
        <v>0</v>
      </c>
      <c r="M18">
        <v>70</v>
      </c>
      <c r="N18">
        <v>21</v>
      </c>
      <c r="O18">
        <v>15</v>
      </c>
      <c r="P18">
        <v>19</v>
      </c>
      <c r="Q18">
        <v>16</v>
      </c>
      <c r="T18" s="1">
        <f t="shared" si="0"/>
        <v>9.3749999999999997E-3</v>
      </c>
      <c r="U18" s="1">
        <f t="shared" si="1"/>
        <v>3.4099999999999999E-4</v>
      </c>
    </row>
    <row r="19" spans="1:21" x14ac:dyDescent="0.35">
      <c r="A19" t="s">
        <v>34</v>
      </c>
      <c r="B19" t="s">
        <v>34</v>
      </c>
      <c r="C19">
        <v>15116</v>
      </c>
      <c r="D19">
        <v>2039</v>
      </c>
      <c r="E19">
        <v>9259</v>
      </c>
      <c r="F19" s="2">
        <v>0.22020000000000001</v>
      </c>
      <c r="G19" s="2">
        <v>0.61250000000000004</v>
      </c>
      <c r="H19">
        <v>1</v>
      </c>
      <c r="I19">
        <v>1135</v>
      </c>
      <c r="J19">
        <v>796</v>
      </c>
      <c r="K19">
        <v>51</v>
      </c>
      <c r="L19">
        <v>106</v>
      </c>
      <c r="M19">
        <v>2557</v>
      </c>
      <c r="N19">
        <v>1809</v>
      </c>
      <c r="O19">
        <v>7161</v>
      </c>
      <c r="P19">
        <v>4621</v>
      </c>
      <c r="Q19">
        <v>9303</v>
      </c>
      <c r="T19" s="1">
        <f t="shared" si="0"/>
        <v>2.202E-3</v>
      </c>
      <c r="U19" s="1">
        <f t="shared" si="1"/>
        <v>6.1250000000000002E-3</v>
      </c>
    </row>
    <row r="20" spans="1:21" x14ac:dyDescent="0.35">
      <c r="A20" t="s">
        <v>35</v>
      </c>
      <c r="B20" t="s">
        <v>35</v>
      </c>
      <c r="C20">
        <v>354</v>
      </c>
      <c r="D20">
        <v>13</v>
      </c>
      <c r="E20">
        <v>55</v>
      </c>
      <c r="F20" s="2">
        <v>0.2364</v>
      </c>
      <c r="G20" s="2">
        <v>0.15540000000000001</v>
      </c>
      <c r="H20">
        <v>0</v>
      </c>
      <c r="I20">
        <v>0</v>
      </c>
      <c r="J20">
        <v>11</v>
      </c>
      <c r="K20">
        <v>2</v>
      </c>
      <c r="L20">
        <v>1</v>
      </c>
      <c r="M20">
        <v>55</v>
      </c>
      <c r="N20">
        <v>19</v>
      </c>
      <c r="O20">
        <v>42</v>
      </c>
      <c r="P20">
        <v>76</v>
      </c>
      <c r="Q20">
        <v>55</v>
      </c>
      <c r="T20" s="1">
        <f t="shared" si="0"/>
        <v>2.3640000000000002E-3</v>
      </c>
      <c r="U20" s="1">
        <f t="shared" si="1"/>
        <v>1.554E-3</v>
      </c>
    </row>
    <row r="21" spans="1:21" x14ac:dyDescent="0.35">
      <c r="A21" t="s">
        <v>36</v>
      </c>
      <c r="B21" t="s">
        <v>36</v>
      </c>
      <c r="C21">
        <v>7688</v>
      </c>
      <c r="D21">
        <v>811</v>
      </c>
      <c r="E21">
        <v>3107</v>
      </c>
      <c r="F21" s="2">
        <v>0.26100000000000001</v>
      </c>
      <c r="G21" s="2">
        <v>0.40410000000000001</v>
      </c>
      <c r="H21">
        <v>36</v>
      </c>
      <c r="I21">
        <v>444</v>
      </c>
      <c r="J21">
        <v>194</v>
      </c>
      <c r="K21">
        <v>11</v>
      </c>
      <c r="L21">
        <v>145</v>
      </c>
      <c r="M21">
        <v>461</v>
      </c>
      <c r="N21">
        <v>968</v>
      </c>
      <c r="O21">
        <v>582</v>
      </c>
      <c r="P21">
        <v>703</v>
      </c>
      <c r="Q21">
        <v>3143</v>
      </c>
      <c r="T21" s="1">
        <f t="shared" si="0"/>
        <v>2.6099999999999999E-3</v>
      </c>
      <c r="U21" s="1">
        <f t="shared" si="1"/>
        <v>4.0410000000000003E-3</v>
      </c>
    </row>
    <row r="22" spans="1:21" x14ac:dyDescent="0.35">
      <c r="A22" t="s">
        <v>37</v>
      </c>
      <c r="F22" s="2"/>
      <c r="G22" s="2"/>
      <c r="T22" s="1"/>
      <c r="U22" s="1"/>
    </row>
    <row r="23" spans="1:21" x14ac:dyDescent="0.35">
      <c r="A23" t="s">
        <v>38</v>
      </c>
      <c r="B23" t="s">
        <v>38</v>
      </c>
      <c r="C23">
        <v>14106</v>
      </c>
      <c r="D23">
        <v>44</v>
      </c>
      <c r="E23">
        <v>2548</v>
      </c>
      <c r="F23" s="2">
        <v>1.7299999999999999E-2</v>
      </c>
      <c r="G23" s="2">
        <v>0.18060000000000001</v>
      </c>
      <c r="H23">
        <v>4</v>
      </c>
      <c r="I23">
        <v>0</v>
      </c>
      <c r="J23">
        <v>36</v>
      </c>
      <c r="K23">
        <v>5</v>
      </c>
      <c r="L23">
        <v>7</v>
      </c>
      <c r="M23">
        <v>1078</v>
      </c>
      <c r="N23">
        <v>1339</v>
      </c>
      <c r="O23">
        <v>655</v>
      </c>
      <c r="P23">
        <v>2745</v>
      </c>
      <c r="Q23">
        <v>2555</v>
      </c>
      <c r="T23" s="1">
        <f t="shared" si="0"/>
        <v>1.73E-4</v>
      </c>
      <c r="U23" s="1">
        <f t="shared" si="1"/>
        <v>1.8060000000000001E-3</v>
      </c>
    </row>
    <row r="24" spans="1:21" x14ac:dyDescent="0.35">
      <c r="A24" t="s">
        <v>39</v>
      </c>
      <c r="B24" t="s">
        <v>39</v>
      </c>
      <c r="C24">
        <v>7718</v>
      </c>
      <c r="D24">
        <v>109</v>
      </c>
      <c r="E24">
        <v>563</v>
      </c>
      <c r="F24" s="2">
        <v>0.19359999999999999</v>
      </c>
      <c r="G24" s="2">
        <v>7.2900000000000006E-2</v>
      </c>
      <c r="H24">
        <v>8</v>
      </c>
      <c r="I24">
        <v>4</v>
      </c>
      <c r="J24">
        <v>96</v>
      </c>
      <c r="K24">
        <v>0</v>
      </c>
      <c r="L24">
        <v>4</v>
      </c>
      <c r="M24">
        <v>575</v>
      </c>
      <c r="N24">
        <v>162</v>
      </c>
      <c r="O24">
        <v>515</v>
      </c>
      <c r="P24">
        <v>593</v>
      </c>
      <c r="Q24">
        <v>569</v>
      </c>
      <c r="T24" s="1">
        <f t="shared" si="0"/>
        <v>1.936E-3</v>
      </c>
      <c r="U24" s="1">
        <f t="shared" si="1"/>
        <v>7.2900000000000005E-4</v>
      </c>
    </row>
    <row r="25" spans="1:21" x14ac:dyDescent="0.35">
      <c r="A25" t="s">
        <v>40</v>
      </c>
      <c r="B25" t="s">
        <v>40</v>
      </c>
      <c r="C25">
        <v>15773</v>
      </c>
      <c r="D25">
        <v>504</v>
      </c>
      <c r="E25">
        <v>2804</v>
      </c>
      <c r="F25" s="2">
        <v>0.1797</v>
      </c>
      <c r="G25" s="2">
        <v>0.17780000000000001</v>
      </c>
      <c r="H25">
        <v>0</v>
      </c>
      <c r="I25">
        <v>7</v>
      </c>
      <c r="J25">
        <v>499</v>
      </c>
      <c r="K25">
        <v>0</v>
      </c>
      <c r="L25">
        <v>0</v>
      </c>
      <c r="M25">
        <v>2479</v>
      </c>
      <c r="N25">
        <v>693</v>
      </c>
      <c r="O25">
        <v>1966</v>
      </c>
      <c r="P25">
        <v>3362</v>
      </c>
      <c r="Q25">
        <v>2806</v>
      </c>
      <c r="T25" s="1">
        <f t="shared" si="0"/>
        <v>1.797E-3</v>
      </c>
      <c r="U25" s="1">
        <f t="shared" si="1"/>
        <v>1.7780000000000001E-3</v>
      </c>
    </row>
    <row r="26" spans="1:21" x14ac:dyDescent="0.35">
      <c r="A26" t="s">
        <v>41</v>
      </c>
      <c r="B26" t="s">
        <v>41</v>
      </c>
      <c r="C26">
        <v>7558</v>
      </c>
      <c r="D26">
        <v>292</v>
      </c>
      <c r="E26">
        <v>1490</v>
      </c>
      <c r="F26" s="2">
        <v>0.19600000000000001</v>
      </c>
      <c r="G26" s="2">
        <v>0.1971</v>
      </c>
      <c r="H26">
        <v>1</v>
      </c>
      <c r="I26">
        <v>43</v>
      </c>
      <c r="J26">
        <v>209</v>
      </c>
      <c r="K26">
        <v>0</v>
      </c>
      <c r="L26">
        <v>40</v>
      </c>
      <c r="M26">
        <v>665</v>
      </c>
      <c r="N26">
        <v>382</v>
      </c>
      <c r="O26">
        <v>0</v>
      </c>
      <c r="P26">
        <v>509</v>
      </c>
      <c r="Q26">
        <v>1505</v>
      </c>
      <c r="T26" s="1">
        <f t="shared" si="0"/>
        <v>1.9599999999999999E-3</v>
      </c>
      <c r="U26" s="1">
        <f t="shared" si="1"/>
        <v>1.9710000000000001E-3</v>
      </c>
    </row>
    <row r="27" spans="1:21" x14ac:dyDescent="0.35">
      <c r="A27" t="s">
        <v>42</v>
      </c>
      <c r="B27" t="s">
        <v>42</v>
      </c>
      <c r="C27">
        <v>1055</v>
      </c>
      <c r="D27">
        <v>74</v>
      </c>
      <c r="E27">
        <v>315</v>
      </c>
      <c r="F27" s="2">
        <v>0.2349</v>
      </c>
      <c r="G27" s="2">
        <v>0.29859999999999998</v>
      </c>
      <c r="H27">
        <v>7</v>
      </c>
      <c r="I27">
        <v>10</v>
      </c>
      <c r="J27">
        <v>33</v>
      </c>
      <c r="K27">
        <v>4</v>
      </c>
      <c r="L27">
        <v>35</v>
      </c>
      <c r="M27">
        <v>179</v>
      </c>
      <c r="N27">
        <v>487</v>
      </c>
      <c r="O27">
        <v>0</v>
      </c>
      <c r="P27">
        <v>62</v>
      </c>
      <c r="Q27">
        <v>316</v>
      </c>
      <c r="T27" s="1">
        <f t="shared" si="0"/>
        <v>2.349E-3</v>
      </c>
      <c r="U27" s="1">
        <f t="shared" si="1"/>
        <v>2.9859999999999999E-3</v>
      </c>
    </row>
    <row r="28" spans="1:21" x14ac:dyDescent="0.35">
      <c r="A28" t="s">
        <v>43</v>
      </c>
      <c r="B28" t="s">
        <v>43</v>
      </c>
      <c r="C28">
        <v>30517</v>
      </c>
      <c r="D28">
        <v>736</v>
      </c>
      <c r="E28">
        <v>5860</v>
      </c>
      <c r="F28" s="2">
        <v>0.12559999999999999</v>
      </c>
      <c r="G28" s="2">
        <v>0.192</v>
      </c>
      <c r="H28">
        <v>8</v>
      </c>
      <c r="I28">
        <v>0</v>
      </c>
      <c r="J28">
        <v>663</v>
      </c>
      <c r="K28">
        <v>6</v>
      </c>
      <c r="L28">
        <v>205</v>
      </c>
      <c r="M28">
        <v>4742</v>
      </c>
      <c r="N28">
        <v>6469</v>
      </c>
      <c r="O28">
        <v>5879</v>
      </c>
      <c r="P28">
        <v>5800</v>
      </c>
      <c r="Q28">
        <v>5911</v>
      </c>
      <c r="T28" s="1">
        <f t="shared" si="0"/>
        <v>1.256E-3</v>
      </c>
      <c r="U28" s="1">
        <f t="shared" si="1"/>
        <v>1.92E-3</v>
      </c>
    </row>
    <row r="29" spans="1:21" x14ac:dyDescent="0.35">
      <c r="A29" t="s">
        <v>44</v>
      </c>
      <c r="B29" t="s">
        <v>44</v>
      </c>
      <c r="C29">
        <v>16363</v>
      </c>
      <c r="D29">
        <v>113</v>
      </c>
      <c r="E29">
        <v>1819</v>
      </c>
      <c r="F29" s="2">
        <v>6.2100000000000002E-2</v>
      </c>
      <c r="G29" s="2">
        <v>0.11119999999999999</v>
      </c>
      <c r="H29">
        <v>0</v>
      </c>
      <c r="I29">
        <v>27</v>
      </c>
      <c r="J29">
        <v>63</v>
      </c>
      <c r="K29">
        <v>7</v>
      </c>
      <c r="L29">
        <v>16</v>
      </c>
      <c r="M29">
        <v>324</v>
      </c>
      <c r="N29">
        <v>976</v>
      </c>
      <c r="O29">
        <v>670</v>
      </c>
      <c r="P29">
        <v>284</v>
      </c>
      <c r="Q29">
        <v>1828</v>
      </c>
      <c r="T29" s="1">
        <f t="shared" si="0"/>
        <v>6.2100000000000002E-4</v>
      </c>
      <c r="U29" s="1">
        <f t="shared" si="1"/>
        <v>1.1119999999999999E-3</v>
      </c>
    </row>
    <row r="30" spans="1:21" x14ac:dyDescent="0.35">
      <c r="A30" t="s">
        <v>45</v>
      </c>
      <c r="B30" t="s">
        <v>45</v>
      </c>
      <c r="C30">
        <v>301</v>
      </c>
      <c r="D30">
        <v>12</v>
      </c>
      <c r="E30">
        <v>87</v>
      </c>
      <c r="F30" s="2">
        <v>0.13789999999999999</v>
      </c>
      <c r="G30" s="2">
        <v>0.28899999999999998</v>
      </c>
      <c r="H30">
        <v>0</v>
      </c>
      <c r="I30">
        <v>7</v>
      </c>
      <c r="J30">
        <v>4</v>
      </c>
      <c r="K30">
        <v>0</v>
      </c>
      <c r="L30">
        <v>1</v>
      </c>
      <c r="M30">
        <v>21</v>
      </c>
      <c r="N30">
        <v>18</v>
      </c>
      <c r="O30">
        <v>2</v>
      </c>
      <c r="P30">
        <v>23</v>
      </c>
      <c r="Q30">
        <v>87</v>
      </c>
      <c r="T30" s="1">
        <f t="shared" si="0"/>
        <v>1.379E-3</v>
      </c>
      <c r="U30" s="1">
        <f t="shared" si="1"/>
        <v>2.8900000000000002E-3</v>
      </c>
    </row>
    <row r="31" spans="1:21" x14ac:dyDescent="0.35">
      <c r="A31" t="s">
        <v>46</v>
      </c>
      <c r="B31" t="s">
        <v>46</v>
      </c>
      <c r="C31">
        <v>6310</v>
      </c>
      <c r="D31">
        <v>352</v>
      </c>
      <c r="E31">
        <v>2336</v>
      </c>
      <c r="F31" s="2">
        <v>0.1507</v>
      </c>
      <c r="G31" s="2">
        <v>0.37019999999999997</v>
      </c>
      <c r="H31">
        <v>5</v>
      </c>
      <c r="I31">
        <v>192</v>
      </c>
      <c r="J31">
        <v>115</v>
      </c>
      <c r="K31">
        <v>0</v>
      </c>
      <c r="L31">
        <v>41</v>
      </c>
      <c r="M31">
        <v>273</v>
      </c>
      <c r="N31">
        <v>523</v>
      </c>
      <c r="O31">
        <v>271</v>
      </c>
      <c r="P31">
        <v>478</v>
      </c>
      <c r="Q31">
        <v>2377</v>
      </c>
      <c r="T31" s="1">
        <f t="shared" si="0"/>
        <v>1.5070000000000001E-3</v>
      </c>
      <c r="U31" s="1">
        <f t="shared" si="1"/>
        <v>3.702E-3</v>
      </c>
    </row>
    <row r="32" spans="1:21" x14ac:dyDescent="0.35">
      <c r="A32" t="s">
        <v>47</v>
      </c>
      <c r="B32" t="s">
        <v>47</v>
      </c>
      <c r="C32">
        <v>1128</v>
      </c>
      <c r="D32">
        <v>52</v>
      </c>
      <c r="E32">
        <v>168</v>
      </c>
      <c r="F32" s="2">
        <v>0.3095</v>
      </c>
      <c r="G32" s="2">
        <v>0.1489</v>
      </c>
      <c r="H32">
        <v>28</v>
      </c>
      <c r="I32">
        <v>3</v>
      </c>
      <c r="J32">
        <v>46</v>
      </c>
      <c r="K32">
        <v>0</v>
      </c>
      <c r="L32">
        <v>1</v>
      </c>
      <c r="M32">
        <v>175</v>
      </c>
      <c r="N32">
        <v>137</v>
      </c>
      <c r="O32">
        <v>117</v>
      </c>
      <c r="P32">
        <v>274</v>
      </c>
      <c r="Q32">
        <v>168</v>
      </c>
      <c r="T32" s="1">
        <f t="shared" si="0"/>
        <v>3.0950000000000001E-3</v>
      </c>
      <c r="U32" s="1">
        <f t="shared" si="1"/>
        <v>1.4890000000000001E-3</v>
      </c>
    </row>
    <row r="33" spans="1:21" x14ac:dyDescent="0.35">
      <c r="A33" t="s">
        <v>48</v>
      </c>
      <c r="B33" t="s">
        <v>48</v>
      </c>
      <c r="C33">
        <v>24404</v>
      </c>
      <c r="D33">
        <v>1943</v>
      </c>
      <c r="E33">
        <v>10519</v>
      </c>
      <c r="F33" s="2">
        <v>0.1847</v>
      </c>
      <c r="G33" s="2">
        <v>0.43099999999999999</v>
      </c>
      <c r="H33">
        <v>89</v>
      </c>
      <c r="I33">
        <v>1261</v>
      </c>
      <c r="J33">
        <v>209</v>
      </c>
      <c r="K33">
        <v>0</v>
      </c>
      <c r="L33">
        <v>397</v>
      </c>
      <c r="M33">
        <v>660</v>
      </c>
      <c r="N33">
        <v>4093</v>
      </c>
      <c r="O33">
        <v>0</v>
      </c>
      <c r="P33">
        <v>2526</v>
      </c>
      <c r="Q33">
        <v>10576</v>
      </c>
      <c r="T33" s="1">
        <f t="shared" si="0"/>
        <v>1.8469999999999999E-3</v>
      </c>
      <c r="U33" s="1">
        <f t="shared" si="1"/>
        <v>4.3099999999999996E-3</v>
      </c>
    </row>
    <row r="34" spans="1:21" x14ac:dyDescent="0.35">
      <c r="A34" t="s">
        <v>49</v>
      </c>
      <c r="B34" t="s">
        <v>49</v>
      </c>
      <c r="C34">
        <v>846</v>
      </c>
      <c r="D34">
        <v>19</v>
      </c>
      <c r="E34">
        <v>119</v>
      </c>
      <c r="F34" s="2">
        <v>0.15970000000000001</v>
      </c>
      <c r="G34" s="2">
        <v>0.14069999999999999</v>
      </c>
      <c r="H34">
        <v>4</v>
      </c>
      <c r="I34">
        <v>10</v>
      </c>
      <c r="J34">
        <v>11</v>
      </c>
      <c r="K34">
        <v>3</v>
      </c>
      <c r="L34">
        <v>3</v>
      </c>
      <c r="M34">
        <v>149</v>
      </c>
      <c r="N34">
        <v>130</v>
      </c>
      <c r="O34">
        <v>210</v>
      </c>
      <c r="P34">
        <v>134</v>
      </c>
      <c r="Q34">
        <v>120</v>
      </c>
      <c r="T34" s="1">
        <f t="shared" si="0"/>
        <v>1.5969999999999999E-3</v>
      </c>
      <c r="U34" s="1">
        <f t="shared" si="1"/>
        <v>1.407E-3</v>
      </c>
    </row>
    <row r="35" spans="1:21" x14ac:dyDescent="0.35">
      <c r="A35" t="s">
        <v>50</v>
      </c>
      <c r="B35" t="s">
        <v>50</v>
      </c>
      <c r="C35">
        <v>16674</v>
      </c>
      <c r="D35">
        <v>862</v>
      </c>
      <c r="E35">
        <v>4883</v>
      </c>
      <c r="F35" s="2">
        <v>0.17649999999999999</v>
      </c>
      <c r="G35" s="2">
        <v>0.29289999999999999</v>
      </c>
      <c r="H35">
        <v>26</v>
      </c>
      <c r="I35">
        <v>830</v>
      </c>
      <c r="J35">
        <v>17</v>
      </c>
      <c r="K35">
        <v>7</v>
      </c>
      <c r="L35">
        <v>7</v>
      </c>
      <c r="M35">
        <v>1613</v>
      </c>
      <c r="N35">
        <v>1393</v>
      </c>
      <c r="O35">
        <v>4745</v>
      </c>
      <c r="P35">
        <v>1760</v>
      </c>
      <c r="Q35">
        <v>4887</v>
      </c>
      <c r="T35" s="1">
        <f t="shared" si="0"/>
        <v>1.7650000000000001E-3</v>
      </c>
      <c r="U35" s="1">
        <f t="shared" si="1"/>
        <v>2.9290000000000002E-3</v>
      </c>
    </row>
    <row r="36" spans="1:21" x14ac:dyDescent="0.35">
      <c r="A36" t="s">
        <v>51</v>
      </c>
      <c r="B36" t="s">
        <v>51</v>
      </c>
      <c r="C36">
        <v>1334</v>
      </c>
      <c r="D36">
        <v>130</v>
      </c>
      <c r="E36">
        <v>175</v>
      </c>
      <c r="F36" s="2">
        <v>0.7429</v>
      </c>
      <c r="G36" s="2">
        <v>0.13120000000000001</v>
      </c>
      <c r="H36">
        <v>1</v>
      </c>
      <c r="I36">
        <v>12</v>
      </c>
      <c r="J36">
        <v>114</v>
      </c>
      <c r="K36">
        <v>6</v>
      </c>
      <c r="L36">
        <v>8</v>
      </c>
      <c r="M36">
        <v>144</v>
      </c>
      <c r="N36">
        <v>45</v>
      </c>
      <c r="O36">
        <v>27</v>
      </c>
      <c r="P36">
        <v>212</v>
      </c>
      <c r="Q36">
        <v>176</v>
      </c>
      <c r="T36" s="1">
        <f t="shared" si="0"/>
        <v>7.4289999999999998E-3</v>
      </c>
      <c r="U36" s="1">
        <f t="shared" si="1"/>
        <v>1.312E-3</v>
      </c>
    </row>
    <row r="37" spans="1:21" x14ac:dyDescent="0.35">
      <c r="A37" t="s">
        <v>52</v>
      </c>
      <c r="B37" t="s">
        <v>52</v>
      </c>
      <c r="C37">
        <v>21578</v>
      </c>
      <c r="D37">
        <v>1208</v>
      </c>
      <c r="E37">
        <v>7947</v>
      </c>
      <c r="F37" s="2">
        <v>0.152</v>
      </c>
      <c r="G37" s="2">
        <v>0.36830000000000002</v>
      </c>
      <c r="H37">
        <v>3</v>
      </c>
      <c r="I37">
        <v>723</v>
      </c>
      <c r="J37">
        <v>382</v>
      </c>
      <c r="K37">
        <v>0</v>
      </c>
      <c r="L37">
        <v>112</v>
      </c>
      <c r="M37">
        <v>4369</v>
      </c>
      <c r="N37">
        <v>2341</v>
      </c>
      <c r="O37">
        <v>0</v>
      </c>
      <c r="P37">
        <v>2192</v>
      </c>
      <c r="Q37">
        <v>8069</v>
      </c>
      <c r="T37" s="1">
        <f t="shared" si="0"/>
        <v>1.5200000000000001E-3</v>
      </c>
      <c r="U37" s="1">
        <f t="shared" si="1"/>
        <v>3.6830000000000001E-3</v>
      </c>
    </row>
    <row r="38" spans="1:21" x14ac:dyDescent="0.35">
      <c r="A38" t="s">
        <v>53</v>
      </c>
      <c r="B38" t="s">
        <v>53</v>
      </c>
      <c r="C38">
        <v>8606</v>
      </c>
      <c r="D38">
        <v>238</v>
      </c>
      <c r="E38">
        <v>1274</v>
      </c>
      <c r="F38" s="2">
        <v>0.18679999999999999</v>
      </c>
      <c r="G38" s="2">
        <v>0.14799999999999999</v>
      </c>
      <c r="H38">
        <v>0</v>
      </c>
      <c r="I38">
        <v>147</v>
      </c>
      <c r="J38">
        <v>73</v>
      </c>
      <c r="K38">
        <v>1</v>
      </c>
      <c r="L38">
        <v>17</v>
      </c>
      <c r="M38">
        <v>529</v>
      </c>
      <c r="N38">
        <v>636</v>
      </c>
      <c r="O38">
        <v>70</v>
      </c>
      <c r="P38">
        <v>241</v>
      </c>
      <c r="Q38">
        <v>1288</v>
      </c>
      <c r="T38" s="1">
        <f t="shared" si="0"/>
        <v>1.8680000000000001E-3</v>
      </c>
      <c r="U38" s="1">
        <f t="shared" si="1"/>
        <v>1.48E-3</v>
      </c>
    </row>
    <row r="39" spans="1:21" x14ac:dyDescent="0.35">
      <c r="A39" t="s">
        <v>54</v>
      </c>
      <c r="B39" t="s">
        <v>54</v>
      </c>
      <c r="C39">
        <v>3290</v>
      </c>
      <c r="D39">
        <v>312</v>
      </c>
      <c r="E39">
        <v>704</v>
      </c>
      <c r="F39" s="2">
        <v>0.44319999999999998</v>
      </c>
      <c r="G39" s="2">
        <v>0.214</v>
      </c>
      <c r="H39">
        <v>29</v>
      </c>
      <c r="I39">
        <v>12</v>
      </c>
      <c r="J39">
        <v>305</v>
      </c>
      <c r="K39">
        <v>11</v>
      </c>
      <c r="L39">
        <v>3</v>
      </c>
      <c r="M39">
        <v>1175</v>
      </c>
      <c r="N39">
        <v>415</v>
      </c>
      <c r="O39">
        <v>180</v>
      </c>
      <c r="P39">
        <v>823</v>
      </c>
      <c r="Q39">
        <v>707</v>
      </c>
      <c r="T39" s="1">
        <f t="shared" si="0"/>
        <v>4.4320000000000002E-3</v>
      </c>
      <c r="U39" s="1">
        <f t="shared" si="1"/>
        <v>2.14E-3</v>
      </c>
    </row>
    <row r="40" spans="1:21" x14ac:dyDescent="0.35">
      <c r="A40" t="s">
        <v>55</v>
      </c>
      <c r="B40" t="s">
        <v>55</v>
      </c>
      <c r="C40">
        <v>2413</v>
      </c>
      <c r="D40">
        <v>70</v>
      </c>
      <c r="E40">
        <v>256</v>
      </c>
      <c r="F40" s="2">
        <v>0.27339999999999998</v>
      </c>
      <c r="G40" s="2">
        <v>0.1061</v>
      </c>
      <c r="H40">
        <v>1</v>
      </c>
      <c r="I40">
        <v>5</v>
      </c>
      <c r="J40">
        <v>66</v>
      </c>
      <c r="K40">
        <v>1</v>
      </c>
      <c r="L40">
        <v>1</v>
      </c>
      <c r="M40">
        <v>261</v>
      </c>
      <c r="N40">
        <v>98</v>
      </c>
      <c r="O40">
        <v>140</v>
      </c>
      <c r="P40">
        <v>315</v>
      </c>
      <c r="Q40">
        <v>257</v>
      </c>
      <c r="T40" s="1">
        <f t="shared" si="0"/>
        <v>2.7339999999999999E-3</v>
      </c>
      <c r="U40" s="1">
        <f t="shared" si="1"/>
        <v>1.0610000000000001E-3</v>
      </c>
    </row>
    <row r="41" spans="1:21" x14ac:dyDescent="0.35">
      <c r="A41" t="s">
        <v>56</v>
      </c>
      <c r="B41" t="s">
        <v>56</v>
      </c>
      <c r="C41">
        <v>28413</v>
      </c>
      <c r="D41">
        <v>298</v>
      </c>
      <c r="E41">
        <v>993</v>
      </c>
      <c r="F41" s="2">
        <v>0.30009999999999998</v>
      </c>
      <c r="G41" s="2">
        <v>3.49E-2</v>
      </c>
      <c r="H41">
        <v>1</v>
      </c>
      <c r="I41">
        <v>10</v>
      </c>
      <c r="J41">
        <v>218</v>
      </c>
      <c r="K41">
        <v>74</v>
      </c>
      <c r="L41">
        <v>24</v>
      </c>
      <c r="M41">
        <v>1742</v>
      </c>
      <c r="N41">
        <v>3011</v>
      </c>
      <c r="O41">
        <v>2513</v>
      </c>
      <c r="P41">
        <v>2498</v>
      </c>
      <c r="Q41">
        <v>997</v>
      </c>
      <c r="T41" s="1">
        <f t="shared" si="0"/>
        <v>3.0010000000000002E-3</v>
      </c>
      <c r="U41" s="1">
        <f t="shared" si="1"/>
        <v>3.4900000000000003E-4</v>
      </c>
    </row>
    <row r="42" spans="1:21" x14ac:dyDescent="0.35">
      <c r="A42" t="s">
        <v>57</v>
      </c>
      <c r="B42" t="s">
        <v>57</v>
      </c>
      <c r="C42">
        <v>2791</v>
      </c>
      <c r="D42">
        <v>714</v>
      </c>
      <c r="E42">
        <v>1500</v>
      </c>
      <c r="F42" s="2">
        <v>0.47599999999999998</v>
      </c>
      <c r="G42" s="2">
        <v>0.53739999999999999</v>
      </c>
      <c r="H42">
        <v>5</v>
      </c>
      <c r="I42">
        <v>415</v>
      </c>
      <c r="J42">
        <v>258</v>
      </c>
      <c r="K42">
        <v>3</v>
      </c>
      <c r="L42">
        <v>39</v>
      </c>
      <c r="M42">
        <v>305</v>
      </c>
      <c r="N42">
        <v>133</v>
      </c>
      <c r="O42">
        <v>284</v>
      </c>
      <c r="P42">
        <v>441</v>
      </c>
      <c r="Q42">
        <v>1509</v>
      </c>
      <c r="T42" s="1">
        <f t="shared" si="0"/>
        <v>4.7600000000000003E-3</v>
      </c>
      <c r="U42" s="1">
        <f t="shared" si="1"/>
        <v>5.3740000000000003E-3</v>
      </c>
    </row>
    <row r="43" spans="1:21" x14ac:dyDescent="0.35">
      <c r="A43" t="s">
        <v>58</v>
      </c>
      <c r="B43" t="s">
        <v>58</v>
      </c>
      <c r="C43">
        <v>504</v>
      </c>
      <c r="D43">
        <v>120</v>
      </c>
      <c r="E43">
        <v>234</v>
      </c>
      <c r="F43" s="2">
        <v>0.51280000000000003</v>
      </c>
      <c r="G43" s="2">
        <v>0.46429999999999999</v>
      </c>
      <c r="H43">
        <v>1</v>
      </c>
      <c r="I43">
        <v>53</v>
      </c>
      <c r="J43">
        <v>49</v>
      </c>
      <c r="K43">
        <v>23</v>
      </c>
      <c r="L43">
        <v>11</v>
      </c>
      <c r="M43">
        <v>45</v>
      </c>
      <c r="N43">
        <v>26</v>
      </c>
      <c r="O43">
        <v>54</v>
      </c>
      <c r="P43">
        <v>68</v>
      </c>
      <c r="Q43">
        <v>239</v>
      </c>
      <c r="T43" s="1">
        <f t="shared" si="0"/>
        <v>5.1279999999999997E-3</v>
      </c>
      <c r="U43" s="1">
        <f t="shared" si="1"/>
        <v>4.6430000000000004E-3</v>
      </c>
    </row>
    <row r="44" spans="1:21" x14ac:dyDescent="0.35">
      <c r="A44" t="s">
        <v>59</v>
      </c>
      <c r="B44" t="s">
        <v>59</v>
      </c>
      <c r="C44">
        <v>5647</v>
      </c>
      <c r="D44">
        <v>261</v>
      </c>
      <c r="E44">
        <v>1076</v>
      </c>
      <c r="F44" s="2">
        <v>0.24260000000000001</v>
      </c>
      <c r="G44" s="2">
        <v>0.1905</v>
      </c>
      <c r="H44">
        <v>0</v>
      </c>
      <c r="I44">
        <v>37</v>
      </c>
      <c r="J44">
        <v>219</v>
      </c>
      <c r="K44">
        <v>32</v>
      </c>
      <c r="L44">
        <v>31</v>
      </c>
      <c r="M44">
        <v>1487</v>
      </c>
      <c r="N44">
        <v>544</v>
      </c>
      <c r="O44">
        <v>684</v>
      </c>
      <c r="P44">
        <v>1078</v>
      </c>
      <c r="Q44">
        <v>1075</v>
      </c>
      <c r="T44" s="1">
        <f t="shared" si="0"/>
        <v>2.4260000000000002E-3</v>
      </c>
      <c r="U44" s="1">
        <f t="shared" si="1"/>
        <v>1.905E-3</v>
      </c>
    </row>
    <row r="45" spans="1:21" x14ac:dyDescent="0.35">
      <c r="A45" t="s">
        <v>60</v>
      </c>
      <c r="B45" t="s">
        <v>60</v>
      </c>
      <c r="C45">
        <v>3993</v>
      </c>
      <c r="D45">
        <v>520</v>
      </c>
      <c r="E45">
        <v>1468</v>
      </c>
      <c r="F45" s="2">
        <v>0.35420000000000001</v>
      </c>
      <c r="G45" s="2">
        <v>0.36759999999999998</v>
      </c>
      <c r="H45">
        <v>3</v>
      </c>
      <c r="I45">
        <v>292</v>
      </c>
      <c r="J45">
        <v>177</v>
      </c>
      <c r="K45">
        <v>2</v>
      </c>
      <c r="L45">
        <v>48</v>
      </c>
      <c r="M45">
        <v>241</v>
      </c>
      <c r="N45">
        <v>412</v>
      </c>
      <c r="O45">
        <v>140</v>
      </c>
      <c r="P45">
        <v>336</v>
      </c>
      <c r="Q45">
        <v>1475</v>
      </c>
      <c r="T45" s="1">
        <f t="shared" si="0"/>
        <v>3.542E-3</v>
      </c>
      <c r="U45" s="1">
        <f t="shared" si="1"/>
        <v>3.676E-3</v>
      </c>
    </row>
    <row r="46" spans="1:21" x14ac:dyDescent="0.35">
      <c r="A46" t="s">
        <v>61</v>
      </c>
      <c r="B46" t="s">
        <v>61</v>
      </c>
      <c r="C46">
        <v>1652</v>
      </c>
      <c r="D46">
        <v>39</v>
      </c>
      <c r="E46">
        <v>73</v>
      </c>
      <c r="F46" s="2">
        <v>0.53420000000000001</v>
      </c>
      <c r="G46" s="2">
        <v>4.4200000000000003E-2</v>
      </c>
      <c r="H46">
        <v>1</v>
      </c>
      <c r="I46">
        <v>0</v>
      </c>
      <c r="J46">
        <v>38</v>
      </c>
      <c r="K46">
        <v>0</v>
      </c>
      <c r="L46">
        <v>1</v>
      </c>
      <c r="M46">
        <v>271</v>
      </c>
      <c r="N46">
        <v>120</v>
      </c>
      <c r="O46">
        <v>21</v>
      </c>
      <c r="P46">
        <v>361</v>
      </c>
      <c r="Q46">
        <v>74</v>
      </c>
      <c r="T46" s="1">
        <f t="shared" si="0"/>
        <v>5.3420000000000004E-3</v>
      </c>
      <c r="U46" s="1">
        <f t="shared" si="1"/>
        <v>4.4200000000000001E-4</v>
      </c>
    </row>
    <row r="47" spans="1:21" x14ac:dyDescent="0.35">
      <c r="A47" t="s">
        <v>62</v>
      </c>
      <c r="B47" t="s">
        <v>62</v>
      </c>
      <c r="C47">
        <v>14140</v>
      </c>
      <c r="D47">
        <v>123</v>
      </c>
      <c r="E47">
        <v>465</v>
      </c>
      <c r="F47" s="2">
        <v>0.26450000000000001</v>
      </c>
      <c r="G47" s="2">
        <v>3.2899999999999999E-2</v>
      </c>
      <c r="H47">
        <v>1</v>
      </c>
      <c r="I47">
        <v>24</v>
      </c>
      <c r="J47">
        <v>32</v>
      </c>
      <c r="K47">
        <v>3</v>
      </c>
      <c r="L47">
        <v>66</v>
      </c>
      <c r="M47">
        <v>1687</v>
      </c>
      <c r="N47">
        <v>4047</v>
      </c>
      <c r="O47">
        <v>20</v>
      </c>
      <c r="P47">
        <v>99</v>
      </c>
      <c r="Q47">
        <v>466</v>
      </c>
      <c r="T47" s="1">
        <f t="shared" si="0"/>
        <v>2.6450000000000002E-3</v>
      </c>
      <c r="U47" s="1">
        <f t="shared" si="1"/>
        <v>3.2899999999999997E-4</v>
      </c>
    </row>
    <row r="48" spans="1:21" x14ac:dyDescent="0.35">
      <c r="A48" t="s">
        <v>63</v>
      </c>
      <c r="B48" t="s">
        <v>63</v>
      </c>
      <c r="C48">
        <v>327</v>
      </c>
      <c r="D48">
        <v>89</v>
      </c>
      <c r="E48">
        <v>189</v>
      </c>
      <c r="F48" s="2">
        <v>0.47089999999999999</v>
      </c>
      <c r="G48" s="2">
        <v>0.57799999999999996</v>
      </c>
      <c r="H48">
        <v>1</v>
      </c>
      <c r="I48">
        <v>35</v>
      </c>
      <c r="J48">
        <v>49</v>
      </c>
      <c r="K48">
        <v>22</v>
      </c>
      <c r="L48">
        <v>4</v>
      </c>
      <c r="M48">
        <v>67</v>
      </c>
      <c r="N48">
        <v>88</v>
      </c>
      <c r="O48">
        <v>15</v>
      </c>
      <c r="P48">
        <v>55</v>
      </c>
      <c r="Q48">
        <v>192</v>
      </c>
      <c r="T48" s="1">
        <f t="shared" si="0"/>
        <v>4.7089999999999996E-3</v>
      </c>
      <c r="U48" s="1">
        <f t="shared" si="1"/>
        <v>5.7800000000000004E-3</v>
      </c>
    </row>
    <row r="49" spans="1:21" x14ac:dyDescent="0.35">
      <c r="A49" t="s">
        <v>64</v>
      </c>
      <c r="B49" t="s">
        <v>64</v>
      </c>
      <c r="C49">
        <v>7367</v>
      </c>
      <c r="D49">
        <v>166</v>
      </c>
      <c r="E49">
        <v>1287</v>
      </c>
      <c r="F49" s="2">
        <v>0.129</v>
      </c>
      <c r="G49" s="2">
        <v>0.17469999999999999</v>
      </c>
      <c r="H49">
        <v>7</v>
      </c>
      <c r="I49">
        <v>68</v>
      </c>
      <c r="J49">
        <v>41</v>
      </c>
      <c r="K49">
        <v>2</v>
      </c>
      <c r="L49">
        <v>48</v>
      </c>
      <c r="M49">
        <v>898</v>
      </c>
      <c r="N49">
        <v>780</v>
      </c>
      <c r="O49">
        <v>206</v>
      </c>
      <c r="P49">
        <v>274</v>
      </c>
      <c r="Q49">
        <v>1288</v>
      </c>
      <c r="T49" s="1">
        <f t="shared" si="0"/>
        <v>1.2899999999999999E-3</v>
      </c>
      <c r="U49" s="1">
        <f t="shared" si="1"/>
        <v>1.7470000000000001E-3</v>
      </c>
    </row>
    <row r="50" spans="1:21" x14ac:dyDescent="0.35">
      <c r="A50" t="s">
        <v>65</v>
      </c>
      <c r="B50" t="s">
        <v>65</v>
      </c>
      <c r="C50">
        <v>4310</v>
      </c>
      <c r="D50">
        <v>1</v>
      </c>
      <c r="E50">
        <v>13</v>
      </c>
      <c r="F50" s="2">
        <v>7.6899999999999996E-2</v>
      </c>
      <c r="G50" s="2">
        <v>3.0000000000000001E-3</v>
      </c>
      <c r="H50">
        <v>0</v>
      </c>
      <c r="I50">
        <v>0</v>
      </c>
      <c r="J50">
        <v>1</v>
      </c>
      <c r="K50">
        <v>0</v>
      </c>
      <c r="L50">
        <v>0</v>
      </c>
      <c r="M50">
        <v>858</v>
      </c>
      <c r="N50">
        <v>891</v>
      </c>
      <c r="O50">
        <v>160</v>
      </c>
      <c r="P50">
        <v>300</v>
      </c>
      <c r="Q50">
        <v>18</v>
      </c>
      <c r="T50" s="1">
        <f t="shared" si="0"/>
        <v>7.6900000000000004E-4</v>
      </c>
      <c r="U50" s="1">
        <f t="shared" si="1"/>
        <v>3.0000000000000001E-5</v>
      </c>
    </row>
    <row r="51" spans="1:21" x14ac:dyDescent="0.35">
      <c r="A51" t="s">
        <v>66</v>
      </c>
      <c r="B51" t="s">
        <v>66</v>
      </c>
      <c r="C51">
        <v>3494</v>
      </c>
      <c r="D51">
        <v>129</v>
      </c>
      <c r="E51">
        <v>341</v>
      </c>
      <c r="F51" s="2">
        <v>0.37830000000000003</v>
      </c>
      <c r="G51" s="2">
        <v>9.7600000000000006E-2</v>
      </c>
      <c r="H51">
        <v>6</v>
      </c>
      <c r="I51">
        <v>3</v>
      </c>
      <c r="J51">
        <v>109</v>
      </c>
      <c r="K51">
        <v>15</v>
      </c>
      <c r="L51">
        <v>9</v>
      </c>
      <c r="M51">
        <v>414</v>
      </c>
      <c r="N51">
        <v>369</v>
      </c>
      <c r="O51">
        <v>298</v>
      </c>
      <c r="P51">
        <v>535</v>
      </c>
      <c r="Q51">
        <v>341</v>
      </c>
      <c r="T51" s="1">
        <f t="shared" si="0"/>
        <v>3.7829999999999999E-3</v>
      </c>
      <c r="U51" s="1">
        <f t="shared" si="1"/>
        <v>9.7599999999999998E-4</v>
      </c>
    </row>
    <row r="52" spans="1:21" x14ac:dyDescent="0.35">
      <c r="A52" t="s">
        <v>67</v>
      </c>
      <c r="B52" t="s">
        <v>67</v>
      </c>
      <c r="C52">
        <v>56789</v>
      </c>
      <c r="D52">
        <v>890</v>
      </c>
      <c r="E52">
        <v>12784</v>
      </c>
      <c r="F52" s="2">
        <v>6.9599999999999995E-2</v>
      </c>
      <c r="G52" s="2">
        <v>0.22509999999999999</v>
      </c>
      <c r="H52">
        <v>2</v>
      </c>
      <c r="I52">
        <v>24</v>
      </c>
      <c r="J52">
        <v>834</v>
      </c>
      <c r="K52">
        <v>21</v>
      </c>
      <c r="L52">
        <v>17</v>
      </c>
      <c r="M52">
        <v>11130</v>
      </c>
      <c r="N52">
        <v>18271</v>
      </c>
      <c r="O52">
        <v>7144</v>
      </c>
      <c r="P52">
        <v>11619</v>
      </c>
      <c r="Q52">
        <v>12827</v>
      </c>
      <c r="T52" s="1">
        <f t="shared" si="0"/>
        <v>6.96E-4</v>
      </c>
      <c r="U52" s="1">
        <f t="shared" si="1"/>
        <v>2.251E-3</v>
      </c>
    </row>
    <row r="53" spans="1:21" x14ac:dyDescent="0.35">
      <c r="A53" t="s">
        <v>68</v>
      </c>
      <c r="B53" t="s">
        <v>68</v>
      </c>
      <c r="C53">
        <v>27670</v>
      </c>
      <c r="D53">
        <v>4948</v>
      </c>
      <c r="E53">
        <v>11496</v>
      </c>
      <c r="F53" s="2">
        <v>0.4304</v>
      </c>
      <c r="G53" s="2">
        <v>0.41549999999999998</v>
      </c>
      <c r="H53">
        <v>418</v>
      </c>
      <c r="I53">
        <v>4530</v>
      </c>
      <c r="J53">
        <v>309</v>
      </c>
      <c r="K53">
        <v>4</v>
      </c>
      <c r="L53">
        <v>477</v>
      </c>
      <c r="M53">
        <v>441</v>
      </c>
      <c r="N53">
        <v>1328</v>
      </c>
      <c r="O53">
        <v>5429</v>
      </c>
      <c r="P53">
        <v>909</v>
      </c>
      <c r="Q53">
        <v>11687</v>
      </c>
      <c r="T53" s="1">
        <f t="shared" si="0"/>
        <v>4.3039999999999997E-3</v>
      </c>
      <c r="U53" s="1">
        <f t="shared" si="1"/>
        <v>4.1549999999999998E-3</v>
      </c>
    </row>
    <row r="54" spans="1:21" x14ac:dyDescent="0.35">
      <c r="A54" t="s">
        <v>69</v>
      </c>
      <c r="B54" t="s">
        <v>69</v>
      </c>
      <c r="C54">
        <v>9430</v>
      </c>
      <c r="D54">
        <v>628</v>
      </c>
      <c r="E54">
        <v>3829</v>
      </c>
      <c r="F54" s="2">
        <v>0.16400000000000001</v>
      </c>
      <c r="G54" s="2">
        <v>0.40600000000000003</v>
      </c>
      <c r="H54">
        <v>4</v>
      </c>
      <c r="I54">
        <v>189</v>
      </c>
      <c r="J54">
        <v>391</v>
      </c>
      <c r="K54">
        <v>0</v>
      </c>
      <c r="L54">
        <v>51</v>
      </c>
      <c r="M54">
        <v>1246</v>
      </c>
      <c r="N54">
        <v>432</v>
      </c>
      <c r="O54">
        <v>0</v>
      </c>
      <c r="P54">
        <v>888</v>
      </c>
      <c r="Q54">
        <v>3867</v>
      </c>
      <c r="T54" s="1">
        <f t="shared" si="0"/>
        <v>1.64E-3</v>
      </c>
      <c r="U54" s="1">
        <f t="shared" si="1"/>
        <v>4.0600000000000002E-3</v>
      </c>
    </row>
    <row r="55" spans="1:21" x14ac:dyDescent="0.35">
      <c r="A55" t="s">
        <v>70</v>
      </c>
      <c r="B55" t="s">
        <v>70</v>
      </c>
      <c r="C55">
        <v>554</v>
      </c>
      <c r="D55">
        <v>8</v>
      </c>
      <c r="E55">
        <v>15</v>
      </c>
      <c r="F55" s="2">
        <v>0.5333</v>
      </c>
      <c r="G55" s="2">
        <v>2.7099999999999999E-2</v>
      </c>
      <c r="H55">
        <v>0</v>
      </c>
      <c r="I55">
        <v>0</v>
      </c>
      <c r="J55">
        <v>8</v>
      </c>
      <c r="K55">
        <v>0</v>
      </c>
      <c r="L55">
        <v>0</v>
      </c>
      <c r="M55">
        <v>45</v>
      </c>
      <c r="N55">
        <v>131</v>
      </c>
      <c r="O55">
        <v>13</v>
      </c>
      <c r="P55">
        <v>63</v>
      </c>
      <c r="Q55">
        <v>15</v>
      </c>
      <c r="T55" s="1">
        <f t="shared" si="0"/>
        <v>5.3330000000000001E-3</v>
      </c>
      <c r="U55" s="1">
        <f t="shared" si="1"/>
        <v>2.7099999999999997E-4</v>
      </c>
    </row>
    <row r="56" spans="1:21" x14ac:dyDescent="0.35">
      <c r="A56" t="s">
        <v>71</v>
      </c>
      <c r="B56" t="s">
        <v>71</v>
      </c>
      <c r="C56">
        <v>9736</v>
      </c>
      <c r="D56">
        <v>319</v>
      </c>
      <c r="E56">
        <v>1223</v>
      </c>
      <c r="F56" s="2">
        <v>0.26079999999999998</v>
      </c>
      <c r="G56" s="2">
        <v>0.12559999999999999</v>
      </c>
      <c r="H56">
        <v>6</v>
      </c>
      <c r="I56">
        <v>58</v>
      </c>
      <c r="J56">
        <v>52</v>
      </c>
      <c r="K56">
        <v>0</v>
      </c>
      <c r="L56">
        <v>208</v>
      </c>
      <c r="M56">
        <v>282</v>
      </c>
      <c r="N56">
        <v>933</v>
      </c>
      <c r="O56">
        <v>12</v>
      </c>
      <c r="P56">
        <v>375</v>
      </c>
      <c r="Q56">
        <v>1229</v>
      </c>
      <c r="T56" s="1">
        <f t="shared" si="0"/>
        <v>2.6080000000000001E-3</v>
      </c>
      <c r="U56" s="1">
        <f t="shared" si="1"/>
        <v>1.256E-3</v>
      </c>
    </row>
    <row r="57" spans="1:21" x14ac:dyDescent="0.35">
      <c r="A57" t="s">
        <v>72</v>
      </c>
      <c r="B57" t="s">
        <v>72</v>
      </c>
      <c r="C57">
        <v>45859</v>
      </c>
      <c r="D57">
        <v>1914</v>
      </c>
      <c r="E57">
        <v>11979</v>
      </c>
      <c r="F57" s="2">
        <v>0.1598</v>
      </c>
      <c r="G57" s="2">
        <v>0.26119999999999999</v>
      </c>
      <c r="H57">
        <v>488</v>
      </c>
      <c r="I57">
        <v>347</v>
      </c>
      <c r="J57">
        <v>1410</v>
      </c>
      <c r="K57">
        <v>63</v>
      </c>
      <c r="L57">
        <v>46</v>
      </c>
      <c r="M57">
        <v>167</v>
      </c>
      <c r="N57">
        <v>4616</v>
      </c>
      <c r="O57">
        <v>7239</v>
      </c>
      <c r="P57">
        <v>1113</v>
      </c>
      <c r="Q57">
        <v>12002</v>
      </c>
      <c r="T57" s="1">
        <f t="shared" si="0"/>
        <v>1.598E-3</v>
      </c>
      <c r="U57" s="1">
        <f t="shared" si="1"/>
        <v>2.6120000000000002E-3</v>
      </c>
    </row>
    <row r="58" spans="1:21" x14ac:dyDescent="0.35">
      <c r="A58" t="s">
        <v>73</v>
      </c>
      <c r="B58" t="s">
        <v>73</v>
      </c>
      <c r="C58">
        <v>42147</v>
      </c>
      <c r="D58">
        <v>1282</v>
      </c>
      <c r="E58">
        <v>20531</v>
      </c>
      <c r="F58" s="2">
        <v>6.2399999999999997E-2</v>
      </c>
      <c r="G58" s="2">
        <v>0.48709999999999998</v>
      </c>
      <c r="H58">
        <v>10</v>
      </c>
      <c r="I58">
        <v>0</v>
      </c>
      <c r="J58">
        <v>1272</v>
      </c>
      <c r="K58">
        <v>0</v>
      </c>
      <c r="L58">
        <v>0</v>
      </c>
      <c r="M58">
        <v>6813</v>
      </c>
      <c r="N58">
        <v>749</v>
      </c>
      <c r="O58">
        <v>8011</v>
      </c>
      <c r="P58">
        <v>25385</v>
      </c>
      <c r="Q58">
        <v>20555</v>
      </c>
      <c r="T58" s="1">
        <f t="shared" si="0"/>
        <v>6.2399999999999999E-4</v>
      </c>
      <c r="U58" s="1">
        <f t="shared" si="1"/>
        <v>4.8710000000000003E-3</v>
      </c>
    </row>
    <row r="59" spans="1:21" x14ac:dyDescent="0.35">
      <c r="A59" t="s">
        <v>74</v>
      </c>
      <c r="B59" t="s">
        <v>74</v>
      </c>
      <c r="C59">
        <v>3619</v>
      </c>
      <c r="D59">
        <v>31</v>
      </c>
      <c r="E59">
        <v>130</v>
      </c>
      <c r="F59" s="2">
        <v>0.23849999999999999</v>
      </c>
      <c r="G59" s="2">
        <v>3.5900000000000001E-2</v>
      </c>
      <c r="H59">
        <v>3</v>
      </c>
      <c r="I59">
        <v>4</v>
      </c>
      <c r="J59">
        <v>27</v>
      </c>
      <c r="K59">
        <v>5</v>
      </c>
      <c r="L59">
        <v>3</v>
      </c>
      <c r="M59">
        <v>160</v>
      </c>
      <c r="N59">
        <v>608</v>
      </c>
      <c r="O59">
        <v>383</v>
      </c>
      <c r="P59">
        <v>436</v>
      </c>
      <c r="Q59">
        <v>130</v>
      </c>
      <c r="T59" s="1">
        <f t="shared" si="0"/>
        <v>2.385E-3</v>
      </c>
      <c r="U59" s="1">
        <f t="shared" si="1"/>
        <v>3.59E-4</v>
      </c>
    </row>
    <row r="60" spans="1:21" x14ac:dyDescent="0.35">
      <c r="A60" t="s">
        <v>75</v>
      </c>
      <c r="B60" t="s">
        <v>75</v>
      </c>
      <c r="C60">
        <v>927</v>
      </c>
      <c r="D60">
        <v>11</v>
      </c>
      <c r="E60">
        <v>219</v>
      </c>
      <c r="F60" s="2">
        <v>5.0200000000000002E-2</v>
      </c>
      <c r="G60" s="2">
        <v>0.23619999999999999</v>
      </c>
      <c r="H60">
        <v>2</v>
      </c>
      <c r="I60">
        <v>1</v>
      </c>
      <c r="J60">
        <v>7</v>
      </c>
      <c r="K60">
        <v>0</v>
      </c>
      <c r="L60">
        <v>1</v>
      </c>
      <c r="M60">
        <v>54</v>
      </c>
      <c r="N60">
        <v>30</v>
      </c>
      <c r="O60">
        <v>0</v>
      </c>
      <c r="P60">
        <v>51</v>
      </c>
      <c r="Q60">
        <v>219</v>
      </c>
      <c r="T60" s="1">
        <f t="shared" si="0"/>
        <v>5.0199999999999995E-4</v>
      </c>
      <c r="U60" s="1">
        <f t="shared" si="1"/>
        <v>2.362E-3</v>
      </c>
    </row>
    <row r="61" spans="1:21" x14ac:dyDescent="0.35">
      <c r="A61" t="s">
        <v>76</v>
      </c>
      <c r="B61" t="s">
        <v>76</v>
      </c>
      <c r="C61">
        <v>26564</v>
      </c>
      <c r="D61">
        <v>137</v>
      </c>
      <c r="E61">
        <v>1854</v>
      </c>
      <c r="F61" s="2">
        <v>7.3899999999999993E-2</v>
      </c>
      <c r="G61" s="2">
        <v>6.9800000000000001E-2</v>
      </c>
      <c r="H61">
        <v>19</v>
      </c>
      <c r="I61">
        <v>17</v>
      </c>
      <c r="J61">
        <v>86</v>
      </c>
      <c r="K61">
        <v>28</v>
      </c>
      <c r="L61">
        <v>22</v>
      </c>
      <c r="M61">
        <v>1757</v>
      </c>
      <c r="N61">
        <v>9043</v>
      </c>
      <c r="O61">
        <v>6205</v>
      </c>
      <c r="P61">
        <v>2554</v>
      </c>
      <c r="Q61">
        <v>1861</v>
      </c>
      <c r="T61" s="1">
        <f t="shared" si="0"/>
        <v>7.3899999999999997E-4</v>
      </c>
      <c r="U61" s="1">
        <f t="shared" si="1"/>
        <v>6.9800000000000005E-4</v>
      </c>
    </row>
    <row r="62" spans="1:21" x14ac:dyDescent="0.35">
      <c r="A62" t="s">
        <v>77</v>
      </c>
      <c r="B62" t="s">
        <v>77</v>
      </c>
      <c r="C62">
        <v>460</v>
      </c>
      <c r="D62">
        <v>29</v>
      </c>
      <c r="E62">
        <v>52</v>
      </c>
      <c r="F62" s="2">
        <v>0.55769999999999997</v>
      </c>
      <c r="G62" s="2">
        <v>0.113</v>
      </c>
      <c r="H62">
        <v>3</v>
      </c>
      <c r="I62">
        <v>15</v>
      </c>
      <c r="J62">
        <v>13</v>
      </c>
      <c r="K62">
        <v>4</v>
      </c>
      <c r="L62">
        <v>0</v>
      </c>
      <c r="M62">
        <v>22</v>
      </c>
      <c r="N62">
        <v>95</v>
      </c>
      <c r="O62">
        <v>0</v>
      </c>
      <c r="P62">
        <v>26</v>
      </c>
      <c r="Q62">
        <v>52</v>
      </c>
      <c r="T62" s="1">
        <f t="shared" si="0"/>
        <v>5.5770000000000004E-3</v>
      </c>
      <c r="U62" s="1">
        <f t="shared" si="1"/>
        <v>1.1299999999999999E-3</v>
      </c>
    </row>
    <row r="63" spans="1:21" x14ac:dyDescent="0.35">
      <c r="A63" t="s">
        <v>78</v>
      </c>
      <c r="B63" t="s">
        <v>78</v>
      </c>
      <c r="C63">
        <v>3761</v>
      </c>
      <c r="D63">
        <v>773</v>
      </c>
      <c r="E63">
        <v>1129</v>
      </c>
      <c r="F63" s="2">
        <v>0.68469999999999998</v>
      </c>
      <c r="G63" s="2">
        <v>0.30020000000000002</v>
      </c>
      <c r="H63">
        <v>3</v>
      </c>
      <c r="I63">
        <v>532</v>
      </c>
      <c r="J63">
        <v>233</v>
      </c>
      <c r="K63">
        <v>40</v>
      </c>
      <c r="L63">
        <v>12</v>
      </c>
      <c r="M63">
        <v>221</v>
      </c>
      <c r="N63">
        <v>1032</v>
      </c>
      <c r="O63">
        <v>0</v>
      </c>
      <c r="P63">
        <v>265</v>
      </c>
      <c r="Q63">
        <v>1136</v>
      </c>
      <c r="T63" s="1">
        <f t="shared" si="0"/>
        <v>6.8469999999999998E-3</v>
      </c>
      <c r="U63" s="1">
        <f t="shared" si="1"/>
        <v>3.0019999999999999E-3</v>
      </c>
    </row>
    <row r="64" spans="1:21" x14ac:dyDescent="0.35">
      <c r="A64" t="s">
        <v>79</v>
      </c>
      <c r="B64" t="s">
        <v>79</v>
      </c>
      <c r="C64">
        <v>10915</v>
      </c>
      <c r="D64">
        <v>230</v>
      </c>
      <c r="E64">
        <v>1068</v>
      </c>
      <c r="F64" s="2">
        <v>0.21540000000000001</v>
      </c>
      <c r="G64" s="2">
        <v>9.7799999999999998E-2</v>
      </c>
      <c r="H64">
        <v>2</v>
      </c>
      <c r="I64">
        <v>5</v>
      </c>
      <c r="J64">
        <v>211</v>
      </c>
      <c r="K64">
        <v>16</v>
      </c>
      <c r="L64">
        <v>11</v>
      </c>
      <c r="M64">
        <v>1215</v>
      </c>
      <c r="N64">
        <v>1510</v>
      </c>
      <c r="O64">
        <v>265</v>
      </c>
      <c r="P64">
        <v>1502</v>
      </c>
      <c r="Q64">
        <v>1069</v>
      </c>
      <c r="T64" s="1">
        <f t="shared" si="0"/>
        <v>2.1540000000000001E-3</v>
      </c>
      <c r="U64" s="1">
        <f t="shared" si="1"/>
        <v>9.7799999999999992E-4</v>
      </c>
    </row>
    <row r="65" spans="1:21" x14ac:dyDescent="0.35">
      <c r="A65" t="s">
        <v>80</v>
      </c>
      <c r="B65" t="s">
        <v>80</v>
      </c>
      <c r="C65">
        <v>72993</v>
      </c>
      <c r="D65">
        <v>18</v>
      </c>
      <c r="E65">
        <v>1210</v>
      </c>
      <c r="F65" s="2">
        <v>1.49E-2</v>
      </c>
      <c r="G65" s="2">
        <v>1.66E-2</v>
      </c>
      <c r="H65">
        <v>3</v>
      </c>
      <c r="I65">
        <v>8</v>
      </c>
      <c r="J65">
        <v>12</v>
      </c>
      <c r="K65">
        <v>2</v>
      </c>
      <c r="L65">
        <v>3</v>
      </c>
      <c r="M65">
        <v>4727</v>
      </c>
      <c r="N65">
        <v>3939</v>
      </c>
      <c r="O65">
        <v>9505</v>
      </c>
      <c r="P65">
        <v>1200</v>
      </c>
      <c r="Q65">
        <v>1218</v>
      </c>
      <c r="T65" s="1">
        <f t="shared" si="0"/>
        <v>1.4899999999999999E-4</v>
      </c>
      <c r="U65" s="1">
        <f t="shared" si="1"/>
        <v>1.66E-4</v>
      </c>
    </row>
    <row r="66" spans="1:21" x14ac:dyDescent="0.35">
      <c r="A66" t="s">
        <v>81</v>
      </c>
      <c r="B66" t="s">
        <v>81</v>
      </c>
      <c r="C66">
        <v>12034</v>
      </c>
      <c r="D66">
        <v>571</v>
      </c>
      <c r="E66">
        <v>2608</v>
      </c>
      <c r="F66" s="2">
        <v>0.21890000000000001</v>
      </c>
      <c r="G66" s="2">
        <v>0.2167</v>
      </c>
      <c r="H66">
        <v>12</v>
      </c>
      <c r="I66">
        <v>121</v>
      </c>
      <c r="J66">
        <v>319</v>
      </c>
      <c r="K66">
        <v>0</v>
      </c>
      <c r="L66">
        <v>124</v>
      </c>
      <c r="M66">
        <v>1332</v>
      </c>
      <c r="N66">
        <v>1340</v>
      </c>
      <c r="O66">
        <v>213</v>
      </c>
      <c r="P66">
        <v>498</v>
      </c>
      <c r="Q66">
        <v>2626</v>
      </c>
      <c r="T66" s="1">
        <f t="shared" si="0"/>
        <v>2.189E-3</v>
      </c>
      <c r="U66" s="1">
        <f t="shared" si="1"/>
        <v>2.1670000000000001E-3</v>
      </c>
    </row>
    <row r="67" spans="1:21" x14ac:dyDescent="0.35">
      <c r="A67" t="s">
        <v>82</v>
      </c>
      <c r="B67" t="s">
        <v>82</v>
      </c>
      <c r="C67">
        <v>1138</v>
      </c>
      <c r="D67">
        <v>95</v>
      </c>
      <c r="E67">
        <v>487</v>
      </c>
      <c r="F67" s="2">
        <v>0.1951</v>
      </c>
      <c r="G67" s="2">
        <v>0.4279</v>
      </c>
      <c r="H67">
        <v>1</v>
      </c>
      <c r="I67">
        <v>30</v>
      </c>
      <c r="J67">
        <v>55</v>
      </c>
      <c r="K67">
        <v>1</v>
      </c>
      <c r="L67">
        <v>8</v>
      </c>
      <c r="M67">
        <v>174</v>
      </c>
      <c r="N67">
        <v>191</v>
      </c>
      <c r="O67">
        <v>0</v>
      </c>
      <c r="P67">
        <v>166</v>
      </c>
      <c r="Q67">
        <v>489</v>
      </c>
      <c r="T67" s="1">
        <f t="shared" si="0"/>
        <v>1.951E-3</v>
      </c>
      <c r="U67" s="1">
        <f t="shared" si="1"/>
        <v>4.2789999999999998E-3</v>
      </c>
    </row>
    <row r="68" spans="1:21" x14ac:dyDescent="0.35">
      <c r="A68" t="s">
        <v>83</v>
      </c>
      <c r="B68" t="s">
        <v>83</v>
      </c>
      <c r="C68">
        <v>18177</v>
      </c>
      <c r="D68">
        <v>2802</v>
      </c>
      <c r="E68">
        <v>6680</v>
      </c>
      <c r="F68" s="2">
        <v>0.41949999999999998</v>
      </c>
      <c r="G68" s="2">
        <v>0.36749999999999999</v>
      </c>
      <c r="H68">
        <v>10</v>
      </c>
      <c r="I68">
        <v>1437</v>
      </c>
      <c r="J68">
        <v>519</v>
      </c>
      <c r="K68">
        <v>3</v>
      </c>
      <c r="L68">
        <v>887</v>
      </c>
      <c r="M68">
        <v>706</v>
      </c>
      <c r="N68">
        <v>2775</v>
      </c>
      <c r="O68">
        <v>326</v>
      </c>
      <c r="P68">
        <v>429</v>
      </c>
      <c r="Q68">
        <v>6725</v>
      </c>
      <c r="T68" s="1">
        <f t="shared" si="0"/>
        <v>4.1949999999999999E-3</v>
      </c>
      <c r="U68" s="1">
        <f t="shared" si="1"/>
        <v>3.6749999999999999E-3</v>
      </c>
    </row>
    <row r="69" spans="1:21" x14ac:dyDescent="0.35">
      <c r="A69" t="s">
        <v>84</v>
      </c>
      <c r="B69" t="s">
        <v>84</v>
      </c>
      <c r="C69">
        <v>246</v>
      </c>
      <c r="D69">
        <v>47</v>
      </c>
      <c r="E69">
        <v>80</v>
      </c>
      <c r="F69" s="2">
        <v>0.58750000000000002</v>
      </c>
      <c r="G69" s="2">
        <v>0.32519999999999999</v>
      </c>
      <c r="H69">
        <v>0</v>
      </c>
      <c r="I69">
        <v>16</v>
      </c>
      <c r="J69">
        <v>24</v>
      </c>
      <c r="K69">
        <v>3</v>
      </c>
      <c r="L69">
        <v>5</v>
      </c>
      <c r="M69">
        <v>21</v>
      </c>
      <c r="N69">
        <v>11</v>
      </c>
      <c r="O69">
        <v>1</v>
      </c>
      <c r="P69">
        <v>5</v>
      </c>
      <c r="Q69">
        <v>81</v>
      </c>
      <c r="T69" s="1">
        <f t="shared" ref="T69:T75" si="2">--(F69&amp;"%")</f>
        <v>5.875E-3</v>
      </c>
      <c r="U69" s="1">
        <f t="shared" ref="U69:U75" si="3">--(G69&amp;"%")</f>
        <v>3.2520000000000001E-3</v>
      </c>
    </row>
    <row r="70" spans="1:21" x14ac:dyDescent="0.35">
      <c r="A70" t="s">
        <v>85</v>
      </c>
      <c r="B70" t="s">
        <v>85</v>
      </c>
      <c r="C70">
        <v>5827</v>
      </c>
      <c r="D70">
        <v>748</v>
      </c>
      <c r="E70">
        <v>2018</v>
      </c>
      <c r="F70" s="2">
        <v>0.37069999999999997</v>
      </c>
      <c r="G70" s="2">
        <v>0.3463</v>
      </c>
      <c r="H70">
        <v>1</v>
      </c>
      <c r="I70">
        <v>528</v>
      </c>
      <c r="J70">
        <v>129</v>
      </c>
      <c r="K70">
        <v>13</v>
      </c>
      <c r="L70">
        <v>80</v>
      </c>
      <c r="M70">
        <v>288</v>
      </c>
      <c r="N70">
        <v>350</v>
      </c>
      <c r="O70">
        <v>284</v>
      </c>
      <c r="P70">
        <v>143</v>
      </c>
      <c r="Q70">
        <v>2024</v>
      </c>
      <c r="T70" s="1">
        <f t="shared" si="2"/>
        <v>3.7069999999999998E-3</v>
      </c>
      <c r="U70" s="1">
        <f t="shared" si="3"/>
        <v>3.4629999999999999E-3</v>
      </c>
    </row>
    <row r="71" spans="1:21" x14ac:dyDescent="0.35">
      <c r="A71" t="s">
        <v>86</v>
      </c>
      <c r="B71" t="s">
        <v>86</v>
      </c>
      <c r="C71">
        <v>1033</v>
      </c>
      <c r="D71">
        <v>59</v>
      </c>
      <c r="E71">
        <v>144</v>
      </c>
      <c r="F71" s="2">
        <v>0.40970000000000001</v>
      </c>
      <c r="G71" s="2">
        <v>0.1394</v>
      </c>
      <c r="H71">
        <v>0</v>
      </c>
      <c r="I71">
        <v>0</v>
      </c>
      <c r="J71">
        <v>56</v>
      </c>
      <c r="K71">
        <v>5</v>
      </c>
      <c r="L71">
        <v>1</v>
      </c>
      <c r="M71">
        <v>239</v>
      </c>
      <c r="N71">
        <v>110</v>
      </c>
      <c r="O71">
        <v>98</v>
      </c>
      <c r="P71">
        <v>322</v>
      </c>
      <c r="Q71">
        <v>145</v>
      </c>
      <c r="T71" s="1">
        <f t="shared" si="2"/>
        <v>4.0969999999999999E-3</v>
      </c>
      <c r="U71" s="1">
        <f t="shared" si="3"/>
        <v>1.3940000000000001E-3</v>
      </c>
    </row>
    <row r="72" spans="1:21" x14ac:dyDescent="0.35">
      <c r="A72" t="s">
        <v>87</v>
      </c>
      <c r="B72" t="s">
        <v>87</v>
      </c>
      <c r="C72">
        <v>12092</v>
      </c>
      <c r="D72">
        <v>911</v>
      </c>
      <c r="E72">
        <v>1194</v>
      </c>
      <c r="F72" s="2">
        <v>0.76300000000000001</v>
      </c>
      <c r="G72" s="2">
        <v>9.8699999999999996E-2</v>
      </c>
      <c r="H72">
        <v>92</v>
      </c>
      <c r="I72">
        <v>0</v>
      </c>
      <c r="J72">
        <v>898</v>
      </c>
      <c r="K72">
        <v>0</v>
      </c>
      <c r="L72">
        <v>0</v>
      </c>
      <c r="M72">
        <v>1182</v>
      </c>
      <c r="N72">
        <v>1750</v>
      </c>
      <c r="O72">
        <v>548</v>
      </c>
      <c r="P72">
        <v>1053</v>
      </c>
      <c r="Q72">
        <v>1199</v>
      </c>
      <c r="T72" s="1">
        <f t="shared" si="2"/>
        <v>7.6299999999999996E-3</v>
      </c>
      <c r="U72" s="1">
        <f t="shared" si="3"/>
        <v>9.8700000000000003E-4</v>
      </c>
    </row>
    <row r="73" spans="1:21" x14ac:dyDescent="0.35">
      <c r="A73" t="s">
        <v>88</v>
      </c>
      <c r="B73" t="s">
        <v>88</v>
      </c>
      <c r="C73">
        <v>22161</v>
      </c>
      <c r="D73">
        <v>1198</v>
      </c>
      <c r="E73">
        <v>6835</v>
      </c>
      <c r="F73" s="2">
        <v>0.17530000000000001</v>
      </c>
      <c r="G73" s="2">
        <v>0.30840000000000001</v>
      </c>
      <c r="H73">
        <v>9</v>
      </c>
      <c r="I73">
        <v>654</v>
      </c>
      <c r="J73">
        <v>473</v>
      </c>
      <c r="K73">
        <v>2</v>
      </c>
      <c r="L73">
        <v>78</v>
      </c>
      <c r="M73">
        <v>1515</v>
      </c>
      <c r="N73">
        <v>2190</v>
      </c>
      <c r="O73">
        <v>4379</v>
      </c>
      <c r="P73">
        <v>2199</v>
      </c>
      <c r="Q73">
        <v>6853</v>
      </c>
      <c r="T73" s="1">
        <f t="shared" si="2"/>
        <v>1.753E-3</v>
      </c>
      <c r="U73" s="1">
        <f t="shared" si="3"/>
        <v>3.0839999999999999E-3</v>
      </c>
    </row>
    <row r="74" spans="1:21" x14ac:dyDescent="0.35">
      <c r="A74" t="s">
        <v>89</v>
      </c>
      <c r="B74" t="s">
        <v>89</v>
      </c>
      <c r="C74">
        <v>8732</v>
      </c>
      <c r="D74">
        <v>3041</v>
      </c>
      <c r="E74">
        <v>6047</v>
      </c>
      <c r="F74" s="2">
        <v>0.50290000000000001</v>
      </c>
      <c r="G74" s="2">
        <v>0.6925</v>
      </c>
      <c r="H74">
        <v>0</v>
      </c>
      <c r="I74">
        <v>614</v>
      </c>
      <c r="J74">
        <v>2095</v>
      </c>
      <c r="K74">
        <v>80</v>
      </c>
      <c r="L74">
        <v>316</v>
      </c>
      <c r="M74">
        <v>2168</v>
      </c>
      <c r="N74">
        <v>394</v>
      </c>
      <c r="O74">
        <v>0</v>
      </c>
      <c r="P74">
        <v>2561</v>
      </c>
      <c r="Q74">
        <v>6059</v>
      </c>
      <c r="T74" s="1">
        <f t="shared" si="2"/>
        <v>5.0289999999999996E-3</v>
      </c>
      <c r="U74" s="1">
        <f t="shared" si="3"/>
        <v>6.9249999999999997E-3</v>
      </c>
    </row>
    <row r="75" spans="1:21" x14ac:dyDescent="0.35">
      <c r="A75" t="s">
        <v>90</v>
      </c>
      <c r="B75" t="s">
        <v>90</v>
      </c>
      <c r="C75">
        <v>2823</v>
      </c>
      <c r="D75">
        <v>70</v>
      </c>
      <c r="E75">
        <v>155</v>
      </c>
      <c r="F75" s="2">
        <v>0.4516</v>
      </c>
      <c r="G75" s="2">
        <v>5.4899999999999997E-2</v>
      </c>
      <c r="H75">
        <v>2</v>
      </c>
      <c r="I75">
        <v>1</v>
      </c>
      <c r="J75">
        <v>57</v>
      </c>
      <c r="K75">
        <v>1</v>
      </c>
      <c r="L75">
        <v>13</v>
      </c>
      <c r="M75">
        <v>583</v>
      </c>
      <c r="N75">
        <v>550</v>
      </c>
      <c r="O75">
        <v>135</v>
      </c>
      <c r="P75">
        <v>682</v>
      </c>
      <c r="Q75">
        <v>155</v>
      </c>
      <c r="T75" s="1">
        <f t="shared" si="2"/>
        <v>4.516E-3</v>
      </c>
      <c r="U75" s="1">
        <f t="shared" si="3"/>
        <v>5.4900000000000001E-4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EF2DD-4C4E-47CB-898A-D6A8AADE65D0}">
  <sheetPr codeName="Sheet4"/>
  <dimension ref="A1:B14"/>
  <sheetViews>
    <sheetView tabSelected="1" workbookViewId="0"/>
  </sheetViews>
  <sheetFormatPr defaultColWidth="0" defaultRowHeight="15" x14ac:dyDescent="0.3"/>
  <cols>
    <col min="1" max="1" width="118.81640625" style="64" bestFit="1" customWidth="1"/>
    <col min="2" max="2" width="1.90625" style="64" customWidth="1"/>
    <col min="3" max="16384" width="9.1796875" style="64" hidden="1"/>
  </cols>
  <sheetData>
    <row r="1" spans="1:1" ht="17.5" x14ac:dyDescent="0.35">
      <c r="A1" s="58" t="s">
        <v>321</v>
      </c>
    </row>
    <row r="2" spans="1:1" x14ac:dyDescent="0.3">
      <c r="A2" s="63" t="s">
        <v>287</v>
      </c>
    </row>
    <row r="4" spans="1:1" x14ac:dyDescent="0.3">
      <c r="A4" s="63" t="s">
        <v>288</v>
      </c>
    </row>
    <row r="5" spans="1:1" x14ac:dyDescent="0.3">
      <c r="A5" s="194" t="s">
        <v>291</v>
      </c>
    </row>
    <row r="6" spans="1:1" x14ac:dyDescent="0.3">
      <c r="A6" s="194" t="s">
        <v>292</v>
      </c>
    </row>
    <row r="7" spans="1:1" x14ac:dyDescent="0.3">
      <c r="A7" s="194" t="s">
        <v>293</v>
      </c>
    </row>
    <row r="8" spans="1:1" x14ac:dyDescent="0.3">
      <c r="A8" s="194" t="s">
        <v>294</v>
      </c>
    </row>
    <row r="9" spans="1:1" x14ac:dyDescent="0.3">
      <c r="A9" s="194" t="s">
        <v>303</v>
      </c>
    </row>
    <row r="10" spans="1:1" x14ac:dyDescent="0.3">
      <c r="A10" s="194" t="s">
        <v>295</v>
      </c>
    </row>
    <row r="11" spans="1:1" x14ac:dyDescent="0.3">
      <c r="A11" s="194" t="s">
        <v>296</v>
      </c>
    </row>
    <row r="12" spans="1:1" x14ac:dyDescent="0.3">
      <c r="A12" s="194" t="s">
        <v>297</v>
      </c>
    </row>
    <row r="13" spans="1:1" x14ac:dyDescent="0.3">
      <c r="A13" s="64" t="s">
        <v>302</v>
      </c>
    </row>
    <row r="14" spans="1:1" x14ac:dyDescent="0.3">
      <c r="A14" s="146" t="s">
        <v>298</v>
      </c>
    </row>
  </sheetData>
  <hyperlinks>
    <hyperlink ref="A5" location="Glossary!A1" display="Glossary" xr:uid="{CC24FAF0-9E0F-419B-8C56-554F3F662541}"/>
    <hyperlink ref="A6" location="'MSG Overview Dashboard'!A1" display="MSG Overview Dashboard" xr:uid="{7E4640B8-FC26-4CDC-926F-3C5FB76DC54E}"/>
    <hyperlink ref="A7" location="PY18_Combined_Agencies" display="PY18 MSG for Combined Agencies" xr:uid="{0813758D-52FC-42B1-BC8A-B056311D53CB}"/>
    <hyperlink ref="A8" location="PY18_Blind_Agencies" display="PY18 MSG for Blind Agencies" xr:uid="{F5877D24-7952-4F6E-A0C0-28B778BB7A53}"/>
    <hyperlink ref="A9" location="PY18_General_Agencies" display="PY18 MSG for General Agencies" xr:uid="{B1C25B53-1EE7-4449-8EF2-D6FF2396FE0E}"/>
    <hyperlink ref="A10" location="Total_PY18_2_Agency_State" display="Total PY18 MSG in 2 Agency State" xr:uid="{F4E04F2F-0720-452D-82C5-9B2E9B36E5BD}"/>
    <hyperlink ref="A11" location="Gains_Details" display="MSG with Gains Details" xr:uid="{A9BF1403-3E95-410B-8695-2D5D6241DD1C}"/>
    <hyperlink ref="A12" location="Types_Edu_Training" display="MSG Types of Education-Training" xr:uid="{55805FE9-77C1-42B5-89D8-F11C8308F6EF}"/>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6517-65C8-405F-BA33-5AF7477DABFD}">
  <sheetPr codeName="Sheet5"/>
  <dimension ref="A1:D31"/>
  <sheetViews>
    <sheetView zoomScaleNormal="100" workbookViewId="0"/>
  </sheetViews>
  <sheetFormatPr defaultColWidth="0" defaultRowHeight="15" x14ac:dyDescent="0.3"/>
  <cols>
    <col min="1" max="1" width="41" style="146" customWidth="1"/>
    <col min="2" max="2" width="84.81640625" style="178" customWidth="1"/>
    <col min="3" max="3" width="70.81640625" style="178" customWidth="1"/>
    <col min="4" max="4" width="2.1796875" style="64" customWidth="1"/>
    <col min="5" max="16384" width="9.1796875" style="64" hidden="1"/>
  </cols>
  <sheetData>
    <row r="1" spans="1:3" ht="17.5" x14ac:dyDescent="0.3">
      <c r="A1" s="190" t="s">
        <v>291</v>
      </c>
    </row>
    <row r="2" spans="1:3" ht="15.5" thickBot="1" x14ac:dyDescent="0.35"/>
    <row r="3" spans="1:3" ht="15.5" thickBot="1" x14ac:dyDescent="0.35">
      <c r="A3" s="191" t="s">
        <v>227</v>
      </c>
      <c r="B3" s="192" t="s">
        <v>228</v>
      </c>
      <c r="C3" s="193" t="s">
        <v>229</v>
      </c>
    </row>
    <row r="4" spans="1:3" ht="45" x14ac:dyDescent="0.3">
      <c r="A4" s="179" t="s">
        <v>277</v>
      </c>
      <c r="B4" s="165" t="s">
        <v>306</v>
      </c>
      <c r="C4" s="166" t="s">
        <v>263</v>
      </c>
    </row>
    <row r="5" spans="1:3" ht="60" x14ac:dyDescent="0.3">
      <c r="A5" s="180" t="s">
        <v>275</v>
      </c>
      <c r="B5" s="167" t="s">
        <v>307</v>
      </c>
      <c r="C5" s="168" t="s">
        <v>263</v>
      </c>
    </row>
    <row r="6" spans="1:3" ht="60" x14ac:dyDescent="0.3">
      <c r="A6" s="180" t="s">
        <v>276</v>
      </c>
      <c r="B6" s="167" t="s">
        <v>308</v>
      </c>
      <c r="C6" s="168" t="s">
        <v>263</v>
      </c>
    </row>
    <row r="7" spans="1:3" ht="75.5" thickBot="1" x14ac:dyDescent="0.35">
      <c r="A7" s="181" t="s">
        <v>278</v>
      </c>
      <c r="B7" s="169" t="s">
        <v>309</v>
      </c>
      <c r="C7" s="170" t="s">
        <v>263</v>
      </c>
    </row>
    <row r="8" spans="1:3" ht="75" x14ac:dyDescent="0.3">
      <c r="A8" s="182" t="s">
        <v>103</v>
      </c>
      <c r="B8" s="171" t="s">
        <v>279</v>
      </c>
      <c r="C8" s="172" t="s">
        <v>263</v>
      </c>
    </row>
    <row r="9" spans="1:3" ht="75" x14ac:dyDescent="0.3">
      <c r="A9" s="180" t="s">
        <v>120</v>
      </c>
      <c r="B9" s="167" t="s">
        <v>280</v>
      </c>
      <c r="C9" s="168" t="s">
        <v>263</v>
      </c>
    </row>
    <row r="10" spans="1:3" ht="75" x14ac:dyDescent="0.3">
      <c r="A10" s="180" t="s">
        <v>121</v>
      </c>
      <c r="B10" s="167" t="s">
        <v>281</v>
      </c>
      <c r="C10" s="168" t="s">
        <v>263</v>
      </c>
    </row>
    <row r="11" spans="1:3" ht="75" x14ac:dyDescent="0.3">
      <c r="A11" s="180" t="s">
        <v>122</v>
      </c>
      <c r="B11" s="167" t="s">
        <v>282</v>
      </c>
      <c r="C11" s="168" t="s">
        <v>263</v>
      </c>
    </row>
    <row r="12" spans="1:3" ht="90.5" thickBot="1" x14ac:dyDescent="0.35">
      <c r="A12" s="181" t="s">
        <v>167</v>
      </c>
      <c r="B12" s="169" t="s">
        <v>283</v>
      </c>
      <c r="C12" s="170" t="s">
        <v>263</v>
      </c>
    </row>
    <row r="13" spans="1:3" ht="45" x14ac:dyDescent="0.3">
      <c r="A13" s="179" t="s">
        <v>269</v>
      </c>
      <c r="B13" s="165" t="s">
        <v>289</v>
      </c>
      <c r="C13" s="173" t="s">
        <v>305</v>
      </c>
    </row>
    <row r="14" spans="1:3" x14ac:dyDescent="0.3">
      <c r="A14" s="182" t="s">
        <v>91</v>
      </c>
      <c r="B14" s="171" t="s">
        <v>273</v>
      </c>
      <c r="C14" s="172" t="s">
        <v>263</v>
      </c>
    </row>
    <row r="15" spans="1:3" ht="15.5" thickBot="1" x14ac:dyDescent="0.35">
      <c r="A15" s="183" t="s">
        <v>92</v>
      </c>
      <c r="B15" s="174" t="s">
        <v>274</v>
      </c>
      <c r="C15" s="175" t="s">
        <v>263</v>
      </c>
    </row>
    <row r="16" spans="1:3" ht="135" x14ac:dyDescent="0.3">
      <c r="A16" s="179" t="s">
        <v>290</v>
      </c>
      <c r="B16" s="165" t="s">
        <v>310</v>
      </c>
      <c r="C16" s="173" t="s">
        <v>264</v>
      </c>
    </row>
    <row r="17" spans="1:3" ht="75" x14ac:dyDescent="0.3">
      <c r="A17" s="180" t="s">
        <v>99</v>
      </c>
      <c r="B17" s="167" t="s">
        <v>272</v>
      </c>
      <c r="C17" s="176" t="s">
        <v>322</v>
      </c>
    </row>
    <row r="18" spans="1:3" ht="120" x14ac:dyDescent="0.3">
      <c r="A18" s="180" t="s">
        <v>270</v>
      </c>
      <c r="B18" s="167" t="s">
        <v>324</v>
      </c>
      <c r="C18" s="176" t="s">
        <v>271</v>
      </c>
    </row>
    <row r="19" spans="1:3" ht="90" x14ac:dyDescent="0.3">
      <c r="A19" s="180" t="s">
        <v>230</v>
      </c>
      <c r="B19" s="167" t="s">
        <v>311</v>
      </c>
      <c r="C19" s="195" t="s">
        <v>304</v>
      </c>
    </row>
    <row r="20" spans="1:3" ht="45" x14ac:dyDescent="0.3">
      <c r="A20" s="196" t="s">
        <v>312</v>
      </c>
      <c r="B20" s="197" t="s">
        <v>314</v>
      </c>
      <c r="C20" s="198" t="s">
        <v>313</v>
      </c>
    </row>
    <row r="21" spans="1:3" ht="75" x14ac:dyDescent="0.3">
      <c r="A21" s="196" t="s">
        <v>319</v>
      </c>
      <c r="B21" s="197" t="s">
        <v>315</v>
      </c>
      <c r="C21" s="195" t="s">
        <v>232</v>
      </c>
    </row>
    <row r="22" spans="1:3" ht="45" x14ac:dyDescent="0.3">
      <c r="A22" s="196" t="s">
        <v>233</v>
      </c>
      <c r="B22" s="197" t="s">
        <v>316</v>
      </c>
      <c r="C22" s="195" t="s">
        <v>234</v>
      </c>
    </row>
    <row r="23" spans="1:3" ht="60" x14ac:dyDescent="0.3">
      <c r="A23" s="196" t="s">
        <v>320</v>
      </c>
      <c r="B23" s="197" t="s">
        <v>317</v>
      </c>
      <c r="C23" s="195" t="s">
        <v>236</v>
      </c>
    </row>
    <row r="24" spans="1:3" ht="60" x14ac:dyDescent="0.3">
      <c r="A24" s="196" t="s">
        <v>106</v>
      </c>
      <c r="B24" s="197" t="s">
        <v>262</v>
      </c>
      <c r="C24" s="195" t="s">
        <v>237</v>
      </c>
    </row>
    <row r="25" spans="1:3" ht="45.5" thickBot="1" x14ac:dyDescent="0.35">
      <c r="A25" s="199" t="s">
        <v>112</v>
      </c>
      <c r="B25" s="200" t="s">
        <v>261</v>
      </c>
      <c r="C25" s="201" t="s">
        <v>239</v>
      </c>
    </row>
    <row r="26" spans="1:3" ht="90" x14ac:dyDescent="0.3">
      <c r="A26" s="202" t="s">
        <v>240</v>
      </c>
      <c r="B26" s="203" t="s">
        <v>266</v>
      </c>
      <c r="C26" s="204" t="s">
        <v>241</v>
      </c>
    </row>
    <row r="27" spans="1:3" ht="150" x14ac:dyDescent="0.3">
      <c r="A27" s="196" t="s">
        <v>242</v>
      </c>
      <c r="B27" s="197" t="s">
        <v>318</v>
      </c>
      <c r="C27" s="195" t="s">
        <v>243</v>
      </c>
    </row>
    <row r="28" spans="1:3" ht="90" x14ac:dyDescent="0.3">
      <c r="A28" s="180" t="s">
        <v>244</v>
      </c>
      <c r="B28" s="167" t="s">
        <v>265</v>
      </c>
      <c r="C28" s="176" t="s">
        <v>245</v>
      </c>
    </row>
    <row r="29" spans="1:3" ht="90" x14ac:dyDescent="0.3">
      <c r="A29" s="180" t="s">
        <v>247</v>
      </c>
      <c r="B29" s="167" t="s">
        <v>267</v>
      </c>
      <c r="C29" s="176" t="s">
        <v>248</v>
      </c>
    </row>
    <row r="30" spans="1:3" ht="60.5" thickBot="1" x14ac:dyDescent="0.35">
      <c r="A30" s="181" t="s">
        <v>249</v>
      </c>
      <c r="B30" s="169" t="s">
        <v>268</v>
      </c>
      <c r="C30" s="177" t="s">
        <v>250</v>
      </c>
    </row>
    <row r="31" spans="1:3" x14ac:dyDescent="0.3">
      <c r="A31" s="146" t="s">
        <v>298</v>
      </c>
    </row>
  </sheetData>
  <hyperlinks>
    <hyperlink ref="C20" r:id="rId1" xr:uid="{43A366D9-675A-4F14-87F5-F1EA410C658B}"/>
  </hyperlinks>
  <printOptions horizontalCentered="1"/>
  <pageMargins left="0.25" right="0.25" top="0.5" bottom="0.5" header="0.3" footer="0.3"/>
  <pageSetup scale="60" fitToHeight="3" orientation="landscape" r:id="rId2"/>
  <rowBreaks count="1" manualBreakCount="1">
    <brk id="1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3A369-604A-43FB-A3DE-C61C9F2D6332}">
  <sheetPr codeName="Sheet6"/>
  <dimension ref="A4:E27"/>
  <sheetViews>
    <sheetView workbookViewId="0">
      <selection activeCell="A9" sqref="A9:B13"/>
    </sheetView>
  </sheetViews>
  <sheetFormatPr defaultRowHeight="14.5" x14ac:dyDescent="0.35"/>
  <cols>
    <col min="1" max="1" width="47.54296875" customWidth="1"/>
    <col min="2" max="2" width="75.81640625" customWidth="1"/>
  </cols>
  <sheetData>
    <row r="4" spans="1:5" ht="29" x14ac:dyDescent="0.35">
      <c r="A4" s="16" t="s">
        <v>231</v>
      </c>
      <c r="B4" s="16" t="s">
        <v>232</v>
      </c>
      <c r="C4" s="16"/>
      <c r="D4" s="16"/>
      <c r="E4" s="16"/>
    </row>
    <row r="5" spans="1:5" ht="29" x14ac:dyDescent="0.35">
      <c r="A5" s="16" t="s">
        <v>233</v>
      </c>
      <c r="B5" s="16" t="s">
        <v>234</v>
      </c>
      <c r="C5" s="16"/>
      <c r="D5" s="16"/>
      <c r="E5" s="16"/>
    </row>
    <row r="6" spans="1:5" ht="29" x14ac:dyDescent="0.35">
      <c r="A6" s="16" t="s">
        <v>235</v>
      </c>
      <c r="B6" s="16" t="s">
        <v>236</v>
      </c>
      <c r="C6" s="16"/>
      <c r="D6" s="16"/>
      <c r="E6" s="16"/>
    </row>
    <row r="7" spans="1:5" ht="29" x14ac:dyDescent="0.35">
      <c r="A7" s="16" t="s">
        <v>106</v>
      </c>
      <c r="B7" s="16" t="s">
        <v>237</v>
      </c>
      <c r="C7" s="16"/>
      <c r="D7" s="16"/>
      <c r="E7" s="16"/>
    </row>
    <row r="8" spans="1:5" ht="29" x14ac:dyDescent="0.35">
      <c r="A8" s="16" t="s">
        <v>238</v>
      </c>
      <c r="B8" s="16" t="s">
        <v>239</v>
      </c>
      <c r="C8" s="16"/>
      <c r="D8" s="16"/>
      <c r="E8" s="16"/>
    </row>
    <row r="9" spans="1:5" ht="43.5" x14ac:dyDescent="0.35">
      <c r="A9" s="16" t="s">
        <v>240</v>
      </c>
      <c r="B9" s="16" t="s">
        <v>241</v>
      </c>
      <c r="C9" s="16"/>
      <c r="D9" s="16"/>
      <c r="E9" s="16"/>
    </row>
    <row r="10" spans="1:5" ht="101.5" x14ac:dyDescent="0.35">
      <c r="A10" s="16" t="s">
        <v>242</v>
      </c>
      <c r="B10" s="16" t="s">
        <v>243</v>
      </c>
      <c r="C10" s="16"/>
      <c r="D10" s="16"/>
      <c r="E10" s="16"/>
    </row>
    <row r="11" spans="1:5" x14ac:dyDescent="0.35">
      <c r="A11" s="16" t="s">
        <v>244</v>
      </c>
      <c r="B11" s="16" t="s">
        <v>245</v>
      </c>
      <c r="C11" s="16" t="s">
        <v>246</v>
      </c>
      <c r="D11" s="16"/>
      <c r="E11" s="16"/>
    </row>
    <row r="12" spans="1:5" x14ac:dyDescent="0.35">
      <c r="A12" s="16" t="s">
        <v>247</v>
      </c>
      <c r="B12" s="16" t="s">
        <v>248</v>
      </c>
      <c r="C12" s="16" t="s">
        <v>246</v>
      </c>
      <c r="D12" s="16"/>
      <c r="E12" s="16"/>
    </row>
    <row r="13" spans="1:5" ht="58" x14ac:dyDescent="0.35">
      <c r="A13" s="16" t="s">
        <v>249</v>
      </c>
      <c r="B13" s="16" t="s">
        <v>250</v>
      </c>
      <c r="C13" s="16" t="s">
        <v>251</v>
      </c>
      <c r="D13" s="16" t="s">
        <v>252</v>
      </c>
      <c r="E13" s="16"/>
    </row>
    <row r="14" spans="1:5" x14ac:dyDescent="0.35">
      <c r="A14" s="16"/>
      <c r="B14" s="16"/>
      <c r="C14" s="16"/>
      <c r="D14" s="16"/>
      <c r="E14" s="16"/>
    </row>
    <row r="15" spans="1:5" x14ac:dyDescent="0.35">
      <c r="A15" s="16"/>
      <c r="B15" s="16"/>
      <c r="C15" s="16"/>
      <c r="D15" s="16"/>
      <c r="E15" s="16"/>
    </row>
    <row r="16" spans="1:5" ht="29" x14ac:dyDescent="0.35">
      <c r="A16" s="16">
        <v>85</v>
      </c>
      <c r="B16" s="16" t="s">
        <v>253</v>
      </c>
      <c r="C16" s="16"/>
      <c r="D16" s="16"/>
      <c r="E16" s="16"/>
    </row>
    <row r="17" spans="1:5" x14ac:dyDescent="0.35">
      <c r="A17" s="16">
        <v>343</v>
      </c>
      <c r="B17" s="16" t="s">
        <v>254</v>
      </c>
      <c r="C17" s="16"/>
      <c r="D17" s="16"/>
      <c r="E17" s="16"/>
    </row>
    <row r="18" spans="1:5" x14ac:dyDescent="0.35">
      <c r="A18" s="16">
        <v>344</v>
      </c>
      <c r="B18" s="16" t="s">
        <v>255</v>
      </c>
      <c r="C18" s="16"/>
      <c r="D18" s="16"/>
      <c r="E18" s="16"/>
    </row>
    <row r="19" spans="1:5" x14ac:dyDescent="0.35">
      <c r="A19" s="16">
        <v>345</v>
      </c>
      <c r="B19" s="16" t="s">
        <v>256</v>
      </c>
      <c r="C19" s="16"/>
      <c r="D19" s="16"/>
      <c r="E19" s="16"/>
    </row>
    <row r="20" spans="1:5" x14ac:dyDescent="0.35">
      <c r="A20" s="16">
        <v>346</v>
      </c>
      <c r="B20" s="16" t="s">
        <v>257</v>
      </c>
      <c r="C20" s="16"/>
      <c r="D20" s="16"/>
      <c r="E20" s="16"/>
    </row>
    <row r="21" spans="1:5" x14ac:dyDescent="0.35">
      <c r="A21" s="16">
        <v>347</v>
      </c>
      <c r="B21" s="16" t="s">
        <v>258</v>
      </c>
      <c r="C21" s="16"/>
      <c r="D21" s="16"/>
      <c r="E21" s="16"/>
    </row>
    <row r="22" spans="1:5" x14ac:dyDescent="0.35">
      <c r="A22" s="16"/>
      <c r="B22" s="16"/>
      <c r="C22" s="16"/>
      <c r="D22" s="16"/>
      <c r="E22" s="16"/>
    </row>
    <row r="23" spans="1:5" ht="87" x14ac:dyDescent="0.35">
      <c r="A23" s="16">
        <v>151</v>
      </c>
      <c r="B23" s="16" t="s">
        <v>259</v>
      </c>
      <c r="C23" s="16" t="s">
        <v>260</v>
      </c>
      <c r="D23" s="16"/>
      <c r="E23" s="16"/>
    </row>
    <row r="24" spans="1:5" x14ac:dyDescent="0.35">
      <c r="A24" s="16">
        <v>155</v>
      </c>
      <c r="B24" s="16"/>
      <c r="C24" s="16"/>
      <c r="D24" s="16"/>
      <c r="E24" s="16"/>
    </row>
    <row r="25" spans="1:5" x14ac:dyDescent="0.35">
      <c r="A25" s="16">
        <v>157</v>
      </c>
      <c r="B25" s="16"/>
      <c r="C25" s="16"/>
      <c r="D25" s="16"/>
      <c r="E25" s="16"/>
    </row>
    <row r="26" spans="1:5" x14ac:dyDescent="0.35">
      <c r="A26" s="16">
        <v>158</v>
      </c>
      <c r="B26" s="16"/>
      <c r="C26" s="16"/>
      <c r="D26" s="16"/>
      <c r="E26" s="16"/>
    </row>
    <row r="27" spans="1:5" x14ac:dyDescent="0.35">
      <c r="A27" s="16"/>
      <c r="B27" s="16"/>
      <c r="C27" s="16"/>
      <c r="D27" s="16"/>
      <c r="E27" s="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D65A-46E9-4FC2-873B-6D26B9091DFF}">
  <sheetPr codeName="Sheet7"/>
  <dimension ref="A1:O55"/>
  <sheetViews>
    <sheetView zoomScaleNormal="100" workbookViewId="0"/>
  </sheetViews>
  <sheetFormatPr defaultColWidth="0" defaultRowHeight="15" x14ac:dyDescent="0.3"/>
  <cols>
    <col min="1" max="1" width="33.1796875" style="64" customWidth="1"/>
    <col min="2" max="7" width="20.453125" style="64" customWidth="1"/>
    <col min="8" max="8" width="2.81640625" style="64" customWidth="1"/>
    <col min="9" max="9" width="33.1796875" style="64" hidden="1" customWidth="1"/>
    <col min="10" max="10" width="11.1796875" style="64" hidden="1" customWidth="1"/>
    <col min="11" max="15" width="15.54296875" style="64" hidden="1" customWidth="1"/>
    <col min="16" max="16384" width="9.1796875" style="64" hidden="1"/>
  </cols>
  <sheetData>
    <row r="1" spans="1:1" ht="17.5" x14ac:dyDescent="0.35">
      <c r="A1" s="58" t="s">
        <v>199</v>
      </c>
    </row>
    <row r="2" spans="1:1" x14ac:dyDescent="0.3">
      <c r="A2" s="64" t="s">
        <v>284</v>
      </c>
    </row>
    <row r="3" spans="1:1" x14ac:dyDescent="0.3">
      <c r="A3" s="64" t="s">
        <v>285</v>
      </c>
    </row>
    <row r="4" spans="1:1" ht="15.5" thickBot="1" x14ac:dyDescent="0.35">
      <c r="A4" s="64" t="s">
        <v>286</v>
      </c>
    </row>
    <row r="5" spans="1:1" x14ac:dyDescent="0.3">
      <c r="A5" s="113" t="s">
        <v>121</v>
      </c>
    </row>
    <row r="6" spans="1:1" x14ac:dyDescent="0.3">
      <c r="A6" s="114" t="s">
        <v>121</v>
      </c>
    </row>
    <row r="7" spans="1:1" x14ac:dyDescent="0.3">
      <c r="A7" s="114" t="s">
        <v>193</v>
      </c>
    </row>
    <row r="8" spans="1:1" ht="15.5" thickBot="1" x14ac:dyDescent="0.35">
      <c r="A8" s="115" t="s">
        <v>19</v>
      </c>
    </row>
    <row r="10" spans="1:1" x14ac:dyDescent="0.3">
      <c r="A10" s="63" t="s">
        <v>300</v>
      </c>
    </row>
    <row r="11" spans="1:1" x14ac:dyDescent="0.3">
      <c r="A11" s="194" t="s">
        <v>123</v>
      </c>
    </row>
    <row r="12" spans="1:1" x14ac:dyDescent="0.3">
      <c r="A12" s="194" t="s">
        <v>119</v>
      </c>
    </row>
    <row r="13" spans="1:1" x14ac:dyDescent="0.3">
      <c r="A13" s="194" t="s">
        <v>136</v>
      </c>
    </row>
    <row r="14" spans="1:1" x14ac:dyDescent="0.3">
      <c r="A14" s="194" t="s">
        <v>143</v>
      </c>
    </row>
    <row r="15" spans="1:1" x14ac:dyDescent="0.3">
      <c r="A15" s="194" t="s">
        <v>135</v>
      </c>
    </row>
    <row r="16" spans="1:1" x14ac:dyDescent="0.3">
      <c r="A16" s="194" t="s">
        <v>137</v>
      </c>
    </row>
    <row r="17" spans="1:8" x14ac:dyDescent="0.3">
      <c r="A17" s="64" t="s">
        <v>301</v>
      </c>
    </row>
    <row r="18" spans="1:8" ht="15.5" thickBot="1" x14ac:dyDescent="0.35"/>
    <row r="19" spans="1:8" ht="75.5" thickBot="1" x14ac:dyDescent="0.35">
      <c r="A19" s="116" t="s">
        <v>123</v>
      </c>
      <c r="B19" s="117" t="s">
        <v>124</v>
      </c>
      <c r="C19" s="118" t="s">
        <v>125</v>
      </c>
      <c r="D19" s="118" t="s">
        <v>126</v>
      </c>
      <c r="E19" s="118" t="s">
        <v>128</v>
      </c>
      <c r="F19" s="118" t="s">
        <v>129</v>
      </c>
      <c r="G19" s="119" t="s">
        <v>127</v>
      </c>
    </row>
    <row r="20" spans="1:8" s="125" customFormat="1" x14ac:dyDescent="0.35">
      <c r="A20" s="120" t="str">
        <f>$A$5</f>
        <v>Natl-B</v>
      </c>
      <c r="B20" s="121">
        <f>INDEX('Source - HIDE WHEN DONE'!$AA$3:$AG$104,MATCH('MSG Overview Dashboard'!$A26,'Source - HIDE WHEN DONE'!$AA$3:$AA$104,0),MATCH('MSG Overview Dashboard'!B$19,'Source - HIDE WHEN DONE'!$AA$3:$AG$3,0))</f>
        <v>3984</v>
      </c>
      <c r="C20" s="122">
        <f>INDEX('Source - HIDE WHEN DONE'!$AA$3:$AG$104,MATCH('MSG Overview Dashboard'!$A26,'Source - HIDE WHEN DONE'!$AA$3:$AA$104,0),MATCH('MSG Overview Dashboard'!C$19,'Source - HIDE WHEN DONE'!$AA$3:$AG$3,0))</f>
        <v>24531</v>
      </c>
      <c r="D20" s="123">
        <f>INDEX('Source - HIDE WHEN DONE'!$AA$3:$AG$104,MATCH('MSG Overview Dashboard'!$A26,'Source - HIDE WHEN DONE'!$AA$3:$AA$104,0),MATCH('MSG Overview Dashboard'!D$19,'Source - HIDE WHEN DONE'!$AA$3:$AG$3,0))</f>
        <v>0.16240675064204477</v>
      </c>
      <c r="E20" s="122">
        <f>INDEX('Source - HIDE WHEN DONE'!$AA$3:$AG$104,MATCH('MSG Overview Dashboard'!$A26,'Source - HIDE WHEN DONE'!$AA$3:$AA$104,0),MATCH('MSG Overview Dashboard'!E$19,'Source - HIDE WHEN DONE'!$AA$3:$AG$3,0))</f>
        <v>4624</v>
      </c>
      <c r="F20" s="122">
        <f>INDEX('Source - HIDE WHEN DONE'!$AA$3:$AG$104,MATCH('MSG Overview Dashboard'!$A26,'Source - HIDE WHEN DONE'!$AA$3:$AA$104,0),MATCH('MSG Overview Dashboard'!F$19,'Source - HIDE WHEN DONE'!$AA$3:$AG$3,0))</f>
        <v>24309</v>
      </c>
      <c r="G20" s="124">
        <f>INDEX('Source - HIDE WHEN DONE'!$AA$3:$AG$104,MATCH('MSG Overview Dashboard'!$A26,'Source - HIDE WHEN DONE'!$AA$3:$AA$104,0),MATCH('MSG Overview Dashboard'!G$19,'Source - HIDE WHEN DONE'!$AA$3:$AG$3,0))</f>
        <v>0.19021761487514913</v>
      </c>
    </row>
    <row r="21" spans="1:8" s="125" customFormat="1" x14ac:dyDescent="0.35">
      <c r="A21" s="126" t="str">
        <f>$A$6</f>
        <v>Natl-B</v>
      </c>
      <c r="B21" s="127">
        <f>INDEX('Source - HIDE WHEN DONE'!$AA$3:$AG$104,MATCH('MSG Overview Dashboard'!$A27,'Source - HIDE WHEN DONE'!$AA$3:$AA$104,0),MATCH('MSG Overview Dashboard'!B$19,'Source - HIDE WHEN DONE'!$AA$3:$AG$3,0))</f>
        <v>3984</v>
      </c>
      <c r="C21" s="128">
        <f>INDEX('Source - HIDE WHEN DONE'!$AA$3:$AG$104,MATCH('MSG Overview Dashboard'!$A27,'Source - HIDE WHEN DONE'!$AA$3:$AA$104,0),MATCH('MSG Overview Dashboard'!C$19,'Source - HIDE WHEN DONE'!$AA$3:$AG$3,0))</f>
        <v>24531</v>
      </c>
      <c r="D21" s="129">
        <f>INDEX('Source - HIDE WHEN DONE'!$AA$3:$AG$104,MATCH('MSG Overview Dashboard'!$A27,'Source - HIDE WHEN DONE'!$AA$3:$AA$104,0),MATCH('MSG Overview Dashboard'!D$19,'Source - HIDE WHEN DONE'!$AA$3:$AG$3,0))</f>
        <v>0.16240675064204477</v>
      </c>
      <c r="E21" s="128">
        <f>INDEX('Source - HIDE WHEN DONE'!$AA$3:$AG$104,MATCH('MSG Overview Dashboard'!$A27,'Source - HIDE WHEN DONE'!$AA$3:$AA$104,0),MATCH('MSG Overview Dashboard'!E$19,'Source - HIDE WHEN DONE'!$AA$3:$AG$3,0))</f>
        <v>4624</v>
      </c>
      <c r="F21" s="128">
        <f>INDEX('Source - HIDE WHEN DONE'!$AA$3:$AG$104,MATCH('MSG Overview Dashboard'!$A27,'Source - HIDE WHEN DONE'!$AA$3:$AA$104,0),MATCH('MSG Overview Dashboard'!F$19,'Source - HIDE WHEN DONE'!$AA$3:$AG$3,0))</f>
        <v>24309</v>
      </c>
      <c r="G21" s="130">
        <f>INDEX('Source - HIDE WHEN DONE'!$AA$3:$AG$104,MATCH('MSG Overview Dashboard'!$A27,'Source - HIDE WHEN DONE'!$AA$3:$AA$104,0),MATCH('MSG Overview Dashboard'!G$19,'Source - HIDE WHEN DONE'!$AA$3:$AG$3,0))</f>
        <v>0.19021761487514913</v>
      </c>
    </row>
    <row r="22" spans="1:8" s="125" customFormat="1" x14ac:dyDescent="0.35">
      <c r="A22" s="131" t="str">
        <f>A7</f>
        <v>TX-C</v>
      </c>
      <c r="B22" s="127">
        <f>INDEX('Source - HIDE WHEN DONE'!$AA$3:$AG$104,MATCH('MSG Overview Dashboard'!$A28,'Source - HIDE WHEN DONE'!$AA$3:$AA$104,0),MATCH('MSG Overview Dashboard'!B$19,'Source - HIDE WHEN DONE'!$AA$3:$AG$3,0))</f>
        <v>1218</v>
      </c>
      <c r="C22" s="128">
        <f>INDEX('Source - HIDE WHEN DONE'!$AA$3:$AG$104,MATCH('MSG Overview Dashboard'!$A28,'Source - HIDE WHEN DONE'!$AA$3:$AA$104,0),MATCH('MSG Overview Dashboard'!C$19,'Source - HIDE WHEN DONE'!$AA$3:$AG$3,0))</f>
        <v>72993</v>
      </c>
      <c r="D22" s="129">
        <f>INDEX('Source - HIDE WHEN DONE'!$AA$3:$AG$104,MATCH('MSG Overview Dashboard'!$A28,'Source - HIDE WHEN DONE'!$AA$3:$AA$104,0),MATCH('MSG Overview Dashboard'!D$19,'Source - HIDE WHEN DONE'!$AA$3:$AG$3,0))</f>
        <v>1.6686531585220502E-2</v>
      </c>
      <c r="E22" s="128">
        <f>INDEX('Source - HIDE WHEN DONE'!$AA$3:$AG$104,MATCH('MSG Overview Dashboard'!$A28,'Source - HIDE WHEN DONE'!$AA$3:$AA$104,0),MATCH('MSG Overview Dashboard'!E$19,'Source - HIDE WHEN DONE'!$AA$3:$AG$3,0))</f>
        <v>15584</v>
      </c>
      <c r="F22" s="128">
        <f>INDEX('Source - HIDE WHEN DONE'!$AA$3:$AG$104,MATCH('MSG Overview Dashboard'!$A28,'Source - HIDE WHEN DONE'!$AA$3:$AA$104,0),MATCH('MSG Overview Dashboard'!F$19,'Source - HIDE WHEN DONE'!$AA$3:$AG$3,0))</f>
        <v>70865</v>
      </c>
      <c r="G22" s="130">
        <f>INDEX('Source - HIDE WHEN DONE'!$AA$3:$AG$104,MATCH('MSG Overview Dashboard'!$A28,'Source - HIDE WHEN DONE'!$AA$3:$AA$104,0),MATCH('MSG Overview Dashboard'!G$19,'Source - HIDE WHEN DONE'!$AA$3:$AG$3,0))</f>
        <v>0.21991109856769914</v>
      </c>
    </row>
    <row r="23" spans="1:8" s="125" customFormat="1" ht="15.5" thickBot="1" x14ac:dyDescent="0.4">
      <c r="A23" s="132" t="str">
        <f>A8</f>
        <v>AR-B</v>
      </c>
      <c r="B23" s="133">
        <f>INDEX('Source - HIDE WHEN DONE'!$AA$3:$AG$104,MATCH('MSG Overview Dashboard'!$A29,'Source - HIDE WHEN DONE'!$AA$3:$AA$104,0),MATCH('MSG Overview Dashboard'!B$19,'Source - HIDE WHEN DONE'!$AA$3:$AG$3,0))</f>
        <v>189</v>
      </c>
      <c r="C23" s="134">
        <f>INDEX('Source - HIDE WHEN DONE'!$AA$3:$AG$104,MATCH('MSG Overview Dashboard'!$A29,'Source - HIDE WHEN DONE'!$AA$3:$AA$104,0),MATCH('MSG Overview Dashboard'!C$19,'Source - HIDE WHEN DONE'!$AA$3:$AG$3,0))</f>
        <v>1278</v>
      </c>
      <c r="D23" s="135">
        <f>INDEX('Source - HIDE WHEN DONE'!$AA$3:$AG$104,MATCH('MSG Overview Dashboard'!$A29,'Source - HIDE WHEN DONE'!$AA$3:$AA$104,0),MATCH('MSG Overview Dashboard'!D$19,'Source - HIDE WHEN DONE'!$AA$3:$AG$3,0))</f>
        <v>0.14788732394366197</v>
      </c>
      <c r="E23" s="134">
        <f>INDEX('Source - HIDE WHEN DONE'!$AA$3:$AG$104,MATCH('MSG Overview Dashboard'!$A29,'Source - HIDE WHEN DONE'!$AA$3:$AA$104,0),MATCH('MSG Overview Dashboard'!E$19,'Source - HIDE WHEN DONE'!$AA$3:$AG$3,0))</f>
        <v>137</v>
      </c>
      <c r="F23" s="134">
        <f>INDEX('Source - HIDE WHEN DONE'!$AA$3:$AG$104,MATCH('MSG Overview Dashboard'!$A29,'Source - HIDE WHEN DONE'!$AA$3:$AA$104,0),MATCH('MSG Overview Dashboard'!F$19,'Source - HIDE WHEN DONE'!$AA$3:$AG$3,0))</f>
        <v>1199</v>
      </c>
      <c r="G23" s="136">
        <f>INDEX('Source - HIDE WHEN DONE'!$AA$3:$AG$104,MATCH('MSG Overview Dashboard'!$A29,'Source - HIDE WHEN DONE'!$AA$3:$AA$104,0),MATCH('MSG Overview Dashboard'!G$19,'Source - HIDE WHEN DONE'!$AA$3:$AG$3,0))</f>
        <v>0.11426188490408674</v>
      </c>
    </row>
    <row r="24" spans="1:8" ht="358.5" customHeight="1" thickBot="1" x14ac:dyDescent="0.35"/>
    <row r="25" spans="1:8" ht="30.5" thickBot="1" x14ac:dyDescent="0.35">
      <c r="A25" s="137" t="s">
        <v>119</v>
      </c>
      <c r="B25" s="117" t="s">
        <v>124</v>
      </c>
      <c r="C25" s="118" t="s">
        <v>125</v>
      </c>
      <c r="D25" s="118" t="s">
        <v>126</v>
      </c>
      <c r="E25" s="118" t="s">
        <v>128</v>
      </c>
      <c r="F25" s="118" t="s">
        <v>129</v>
      </c>
      <c r="G25" s="119" t="s">
        <v>127</v>
      </c>
    </row>
    <row r="26" spans="1:8" x14ac:dyDescent="0.3">
      <c r="A26" s="120" t="str">
        <f>$A$5</f>
        <v>Natl-B</v>
      </c>
      <c r="B26" s="121">
        <f>INDEX('Source - HIDE WHEN DONE'!$B$3:$H$104,MATCH('MSG Overview Dashboard'!$A26,'Source - HIDE WHEN DONE'!$B$3:$B$104,0),MATCH('MSG Overview Dashboard'!B$25,'Source - HIDE WHEN DONE'!$B$3:$H$3,0))</f>
        <v>1215</v>
      </c>
      <c r="C26" s="122">
        <f>INDEX('Source - HIDE WHEN DONE'!$B$3:$H$104,MATCH('MSG Overview Dashboard'!$A26,'Source - HIDE WHEN DONE'!$B$3:$B$104,0),MATCH('MSG Overview Dashboard'!C$25,'Source - HIDE WHEN DONE'!$B$3:$H$3,0))</f>
        <v>3984</v>
      </c>
      <c r="D26" s="123">
        <f>INDEX('Source - HIDE WHEN DONE'!$B$3:$H$104,MATCH('MSG Overview Dashboard'!$A26,'Source - HIDE WHEN DONE'!$B$3:$B$104,0),MATCH('MSG Overview Dashboard'!D$25,'Source - HIDE WHEN DONE'!$B$3:$H$3,0))</f>
        <v>0.30496987951807231</v>
      </c>
      <c r="E26" s="122">
        <f>INDEX('Source - HIDE WHEN DONE'!$B$3:$H$104,MATCH('MSG Overview Dashboard'!$A26,'Source - HIDE WHEN DONE'!$B$3:$B$104,0),MATCH('MSG Overview Dashboard'!E$25,'Source - HIDE WHEN DONE'!$B$3:$H$3,0))</f>
        <v>1316</v>
      </c>
      <c r="F26" s="122">
        <f>INDEX('Source - HIDE WHEN DONE'!$B$3:$H$104,MATCH('MSG Overview Dashboard'!$A26,'Source - HIDE WHEN DONE'!$B$3:$B$104,0),MATCH('MSG Overview Dashboard'!F$25,'Source - HIDE WHEN DONE'!$B$3:$H$3,0))</f>
        <v>4624</v>
      </c>
      <c r="G26" s="124">
        <f>INDEX('Source - HIDE WHEN DONE'!$B$3:$H$104,MATCH('MSG Overview Dashboard'!$A26,'Source - HIDE WHEN DONE'!$B$3:$B$104,0),MATCH('MSG Overview Dashboard'!G$25,'Source - HIDE WHEN DONE'!$B$3:$H$3,0))</f>
        <v>0.28460207612456745</v>
      </c>
    </row>
    <row r="27" spans="1:8" x14ac:dyDescent="0.3">
      <c r="A27" s="126" t="str">
        <f>$A$6</f>
        <v>Natl-B</v>
      </c>
      <c r="B27" s="127">
        <f>INDEX('Source - HIDE WHEN DONE'!$B$3:$H$104,MATCH('MSG Overview Dashboard'!$A27,'Source - HIDE WHEN DONE'!$B$3:$B$104,0),MATCH('MSG Overview Dashboard'!B$25,'Source - HIDE WHEN DONE'!$B$3:$H$3,0))</f>
        <v>1215</v>
      </c>
      <c r="C27" s="128">
        <f>INDEX('Source - HIDE WHEN DONE'!$B$3:$H$104,MATCH('MSG Overview Dashboard'!$A27,'Source - HIDE WHEN DONE'!$B$3:$B$104,0),MATCH('MSG Overview Dashboard'!C$25,'Source - HIDE WHEN DONE'!$B$3:$H$3,0))</f>
        <v>3984</v>
      </c>
      <c r="D27" s="129">
        <f>INDEX('Source - HIDE WHEN DONE'!$B$3:$H$104,MATCH('MSG Overview Dashboard'!$A27,'Source - HIDE WHEN DONE'!$B$3:$B$104,0),MATCH('MSG Overview Dashboard'!D$25,'Source - HIDE WHEN DONE'!$B$3:$H$3,0))</f>
        <v>0.30496987951807231</v>
      </c>
      <c r="E27" s="128">
        <f>INDEX('Source - HIDE WHEN DONE'!$B$3:$H$104,MATCH('MSG Overview Dashboard'!$A27,'Source - HIDE WHEN DONE'!$B$3:$B$104,0),MATCH('MSG Overview Dashboard'!E$25,'Source - HIDE WHEN DONE'!$B$3:$H$3,0))</f>
        <v>1316</v>
      </c>
      <c r="F27" s="128">
        <f>INDEX('Source - HIDE WHEN DONE'!$B$3:$H$104,MATCH('MSG Overview Dashboard'!$A27,'Source - HIDE WHEN DONE'!$B$3:$B$104,0),MATCH('MSG Overview Dashboard'!F$25,'Source - HIDE WHEN DONE'!$B$3:$H$3,0))</f>
        <v>4624</v>
      </c>
      <c r="G27" s="130">
        <f>INDEX('Source - HIDE WHEN DONE'!$B$3:$H$104,MATCH('MSG Overview Dashboard'!$A27,'Source - HIDE WHEN DONE'!$B$3:$B$104,0),MATCH('MSG Overview Dashboard'!G$25,'Source - HIDE WHEN DONE'!$B$3:$H$3,0))</f>
        <v>0.28460207612456745</v>
      </c>
    </row>
    <row r="28" spans="1:8" x14ac:dyDescent="0.3">
      <c r="A28" s="131" t="str">
        <f>A7</f>
        <v>TX-C</v>
      </c>
      <c r="B28" s="127">
        <f>INDEX('Source - HIDE WHEN DONE'!$B$3:$H$104,MATCH('MSG Overview Dashboard'!$A28,'Source - HIDE WHEN DONE'!$B$3:$B$104,0),MATCH('MSG Overview Dashboard'!B$25,'Source - HIDE WHEN DONE'!$B$3:$H$3,0))</f>
        <v>20</v>
      </c>
      <c r="C28" s="128">
        <f>INDEX('Source - HIDE WHEN DONE'!$B$3:$H$104,MATCH('MSG Overview Dashboard'!$A28,'Source - HIDE WHEN DONE'!$B$3:$B$104,0),MATCH('MSG Overview Dashboard'!C$25,'Source - HIDE WHEN DONE'!$B$3:$H$3,0))</f>
        <v>1218</v>
      </c>
      <c r="D28" s="129">
        <f>INDEX('Source - HIDE WHEN DONE'!$B$3:$H$104,MATCH('MSG Overview Dashboard'!$A28,'Source - HIDE WHEN DONE'!$B$3:$B$104,0),MATCH('MSG Overview Dashboard'!D$25,'Source - HIDE WHEN DONE'!$B$3:$H$3,0))</f>
        <v>1.6E-2</v>
      </c>
      <c r="E28" s="128">
        <f>INDEX('Source - HIDE WHEN DONE'!$B$3:$H$104,MATCH('MSG Overview Dashboard'!$A28,'Source - HIDE WHEN DONE'!$B$3:$B$104,0),MATCH('MSG Overview Dashboard'!E$25,'Source - HIDE WHEN DONE'!$B$3:$H$3,0))</f>
        <v>1266</v>
      </c>
      <c r="F28" s="128">
        <f>INDEX('Source - HIDE WHEN DONE'!$B$3:$H$104,MATCH('MSG Overview Dashboard'!$A28,'Source - HIDE WHEN DONE'!$B$3:$B$104,0),MATCH('MSG Overview Dashboard'!F$25,'Source - HIDE WHEN DONE'!$B$3:$H$3,0))</f>
        <v>15584</v>
      </c>
      <c r="G28" s="130">
        <f>INDEX('Source - HIDE WHEN DONE'!$B$3:$H$104,MATCH('MSG Overview Dashboard'!$A28,'Source - HIDE WHEN DONE'!$B$3:$B$104,0),MATCH('MSG Overview Dashboard'!G$25,'Source - HIDE WHEN DONE'!$B$3:$H$3,0))</f>
        <v>8.1199999999999994E-2</v>
      </c>
    </row>
    <row r="29" spans="1:8" ht="15.5" thickBot="1" x14ac:dyDescent="0.35">
      <c r="A29" s="132" t="str">
        <f>A8</f>
        <v>AR-B</v>
      </c>
      <c r="B29" s="133">
        <f>INDEX('Source - HIDE WHEN DONE'!$B$3:$H$104,MATCH('MSG Overview Dashboard'!$A29,'Source - HIDE WHEN DONE'!$B$3:$B$104,0),MATCH('MSG Overview Dashboard'!B$25,'Source - HIDE WHEN DONE'!$B$3:$H$3,0))</f>
        <v>99</v>
      </c>
      <c r="C29" s="134">
        <f>INDEX('Source - HIDE WHEN DONE'!$B$3:$H$104,MATCH('MSG Overview Dashboard'!$A29,'Source - HIDE WHEN DONE'!$B$3:$B$104,0),MATCH('MSG Overview Dashboard'!C$25,'Source - HIDE WHEN DONE'!$B$3:$H$3,0))</f>
        <v>189</v>
      </c>
      <c r="D29" s="135">
        <f>INDEX('Source - HIDE WHEN DONE'!$B$3:$H$104,MATCH('MSG Overview Dashboard'!$A29,'Source - HIDE WHEN DONE'!$B$3:$B$104,0),MATCH('MSG Overview Dashboard'!D$25,'Source - HIDE WHEN DONE'!$B$3:$H$3,0))</f>
        <v>0.52380000000000004</v>
      </c>
      <c r="E29" s="134">
        <f>INDEX('Source - HIDE WHEN DONE'!$B$3:$H$104,MATCH('MSG Overview Dashboard'!$A29,'Source - HIDE WHEN DONE'!$B$3:$B$104,0),MATCH('MSG Overview Dashboard'!E$25,'Source - HIDE WHEN DONE'!$B$3:$H$3,0))</f>
        <v>75</v>
      </c>
      <c r="F29" s="134">
        <f>INDEX('Source - HIDE WHEN DONE'!$B$3:$H$104,MATCH('MSG Overview Dashboard'!$A29,'Source - HIDE WHEN DONE'!$B$3:$B$104,0),MATCH('MSG Overview Dashboard'!F$25,'Source - HIDE WHEN DONE'!$B$3:$H$3,0))</f>
        <v>137</v>
      </c>
      <c r="G29" s="136">
        <f>INDEX('Source - HIDE WHEN DONE'!$B$3:$H$104,MATCH('MSG Overview Dashboard'!$A29,'Source - HIDE WHEN DONE'!$B$3:$B$104,0),MATCH('MSG Overview Dashboard'!G$25,'Source - HIDE WHEN DONE'!$B$3:$H$3,0))</f>
        <v>0.5474</v>
      </c>
    </row>
    <row r="30" spans="1:8" ht="357" customHeight="1" thickBot="1" x14ac:dyDescent="0.35"/>
    <row r="31" spans="1:8" ht="75.5" thickBot="1" x14ac:dyDescent="0.35">
      <c r="A31" s="116" t="s">
        <v>136</v>
      </c>
      <c r="B31" s="138" t="s">
        <v>113</v>
      </c>
      <c r="C31" s="139" t="s">
        <v>114</v>
      </c>
      <c r="D31" s="139" t="s">
        <v>115</v>
      </c>
      <c r="E31" s="139" t="s">
        <v>116</v>
      </c>
      <c r="F31" s="140" t="s">
        <v>117</v>
      </c>
      <c r="H31" s="141"/>
    </row>
    <row r="32" spans="1:8" s="146" customFormat="1" x14ac:dyDescent="0.35">
      <c r="A32" s="142" t="str">
        <f>$A$5</f>
        <v>Natl-B</v>
      </c>
      <c r="B32" s="143">
        <f>INDEX('Source - HIDE WHEN DONE'!$K$3:$P$104,MATCH('MSG Overview Dashboard'!$A32,'Source - HIDE WHEN DONE'!$K$3:$K$104,0),MATCH('MSG Overview Dashboard'!B$31,'Source - HIDE WHEN DONE'!$K$3:$P$3,0))</f>
        <v>5.7613168724279837E-2</v>
      </c>
      <c r="C32" s="144">
        <f>INDEX('Source - HIDE WHEN DONE'!$K$3:$P$104,MATCH('MSG Overview Dashboard'!$A32,'Source - HIDE WHEN DONE'!$K$3:$K$104,0),MATCH('MSG Overview Dashboard'!C$31,'Source - HIDE WHEN DONE'!$K$3:$P$3,0))</f>
        <v>0.24526748971193416</v>
      </c>
      <c r="D32" s="144">
        <f>INDEX('Source - HIDE WHEN DONE'!$K$3:$P$104,MATCH('MSG Overview Dashboard'!$A32,'Source - HIDE WHEN DONE'!$K$3:$K$104,0),MATCH('MSG Overview Dashboard'!D$31,'Source - HIDE WHEN DONE'!$K$3:$P$3,0))</f>
        <v>0.66090534979423865</v>
      </c>
      <c r="E32" s="144">
        <f>INDEX('Source - HIDE WHEN DONE'!$K$3:$P$104,MATCH('MSG Overview Dashboard'!$A32,'Source - HIDE WHEN DONE'!$K$3:$K$104,0),MATCH('MSG Overview Dashboard'!E$31,'Source - HIDE WHEN DONE'!$K$3:$P$3,0))</f>
        <v>7.407407407407407E-2</v>
      </c>
      <c r="F32" s="145">
        <f>INDEX('Source - HIDE WHEN DONE'!$K$3:$P$104,MATCH('MSG Overview Dashboard'!$A32,'Source - HIDE WHEN DONE'!$K$3:$K$104,0),MATCH('MSG Overview Dashboard'!F$31,'Source - HIDE WHEN DONE'!$K$3:$P$3,0))</f>
        <v>9.1358024691358022E-2</v>
      </c>
    </row>
    <row r="33" spans="1:6" s="146" customFormat="1" x14ac:dyDescent="0.35">
      <c r="A33" s="147" t="str">
        <f>$A$6</f>
        <v>Natl-B</v>
      </c>
      <c r="B33" s="148">
        <f>INDEX('Source - HIDE WHEN DONE'!$K$3:$P$104,MATCH('MSG Overview Dashboard'!$A33,'Source - HIDE WHEN DONE'!$K$3:$K$104,0),MATCH('MSG Overview Dashboard'!B$31,'Source - HIDE WHEN DONE'!$K$3:$P$3,0))</f>
        <v>5.7613168724279837E-2</v>
      </c>
      <c r="C33" s="149">
        <f>INDEX('Source - HIDE WHEN DONE'!$K$3:$P$104,MATCH('MSG Overview Dashboard'!$A33,'Source - HIDE WHEN DONE'!$K$3:$K$104,0),MATCH('MSG Overview Dashboard'!C$31,'Source - HIDE WHEN DONE'!$K$3:$P$3,0))</f>
        <v>0.24526748971193416</v>
      </c>
      <c r="D33" s="149">
        <f>INDEX('Source - HIDE WHEN DONE'!$K$3:$P$104,MATCH('MSG Overview Dashboard'!$A33,'Source - HIDE WHEN DONE'!$K$3:$K$104,0),MATCH('MSG Overview Dashboard'!D$31,'Source - HIDE WHEN DONE'!$K$3:$P$3,0))</f>
        <v>0.66090534979423865</v>
      </c>
      <c r="E33" s="149">
        <f>INDEX('Source - HIDE WHEN DONE'!$K$3:$P$104,MATCH('MSG Overview Dashboard'!$A33,'Source - HIDE WHEN DONE'!$K$3:$K$104,0),MATCH('MSG Overview Dashboard'!E$31,'Source - HIDE WHEN DONE'!$K$3:$P$3,0))</f>
        <v>7.407407407407407E-2</v>
      </c>
      <c r="F33" s="150">
        <f>INDEX('Source - HIDE WHEN DONE'!$K$3:$P$104,MATCH('MSG Overview Dashboard'!$A33,'Source - HIDE WHEN DONE'!$K$3:$K$104,0),MATCH('MSG Overview Dashboard'!F$31,'Source - HIDE WHEN DONE'!$K$3:$P$3,0))</f>
        <v>9.1358024691358022E-2</v>
      </c>
    </row>
    <row r="34" spans="1:6" s="146" customFormat="1" x14ac:dyDescent="0.35">
      <c r="A34" s="151" t="str">
        <f>A7</f>
        <v>TX-C</v>
      </c>
      <c r="B34" s="148">
        <f>INDEX('Source - HIDE WHEN DONE'!$K$3:$P$104,MATCH('MSG Overview Dashboard'!$A34,'Source - HIDE WHEN DONE'!$K$3:$K$104,0),MATCH('MSG Overview Dashboard'!B$31,'Source - HIDE WHEN DONE'!$K$3:$P$3,0))</f>
        <v>0.15</v>
      </c>
      <c r="C34" s="149">
        <f>INDEX('Source - HIDE WHEN DONE'!$K$3:$P$104,MATCH('MSG Overview Dashboard'!$A34,'Source - HIDE WHEN DONE'!$K$3:$K$104,0),MATCH('MSG Overview Dashboard'!C$31,'Source - HIDE WHEN DONE'!$K$3:$P$3,0))</f>
        <v>0.4</v>
      </c>
      <c r="D34" s="149">
        <f>INDEX('Source - HIDE WHEN DONE'!$K$3:$P$104,MATCH('MSG Overview Dashboard'!$A34,'Source - HIDE WHEN DONE'!$K$3:$K$104,0),MATCH('MSG Overview Dashboard'!D$31,'Source - HIDE WHEN DONE'!$K$3:$P$3,0))</f>
        <v>0.6</v>
      </c>
      <c r="E34" s="149">
        <f>INDEX('Source - HIDE WHEN DONE'!$K$3:$P$104,MATCH('MSG Overview Dashboard'!$A34,'Source - HIDE WHEN DONE'!$K$3:$K$104,0),MATCH('MSG Overview Dashboard'!E$31,'Source - HIDE WHEN DONE'!$K$3:$P$3,0))</f>
        <v>0.1</v>
      </c>
      <c r="F34" s="150">
        <f>INDEX('Source - HIDE WHEN DONE'!$K$3:$P$104,MATCH('MSG Overview Dashboard'!$A34,'Source - HIDE WHEN DONE'!$K$3:$K$104,0),MATCH('MSG Overview Dashboard'!F$31,'Source - HIDE WHEN DONE'!$K$3:$P$3,0))</f>
        <v>0.15</v>
      </c>
    </row>
    <row r="35" spans="1:6" s="146" customFormat="1" ht="15.5" thickBot="1" x14ac:dyDescent="0.4">
      <c r="A35" s="152" t="str">
        <f>A8</f>
        <v>AR-B</v>
      </c>
      <c r="B35" s="153">
        <f>INDEX('Source - HIDE WHEN DONE'!$K$3:$P$104,MATCH('MSG Overview Dashboard'!$A35,'Source - HIDE WHEN DONE'!$K$3:$K$104,0),MATCH('MSG Overview Dashboard'!B$31,'Source - HIDE WHEN DONE'!$K$3:$P$3,0))</f>
        <v>0</v>
      </c>
      <c r="C35" s="154">
        <f>INDEX('Source - HIDE WHEN DONE'!$K$3:$P$104,MATCH('MSG Overview Dashboard'!$A35,'Source - HIDE WHEN DONE'!$K$3:$K$104,0),MATCH('MSG Overview Dashboard'!C$31,'Source - HIDE WHEN DONE'!$K$3:$P$3,0))</f>
        <v>0.68686868686868685</v>
      </c>
      <c r="D35" s="154">
        <f>INDEX('Source - HIDE WHEN DONE'!$K$3:$P$104,MATCH('MSG Overview Dashboard'!$A35,'Source - HIDE WHEN DONE'!$K$3:$K$104,0),MATCH('MSG Overview Dashboard'!D$31,'Source - HIDE WHEN DONE'!$K$3:$P$3,0))</f>
        <v>0.25252525252525254</v>
      </c>
      <c r="E35" s="154">
        <f>INDEX('Source - HIDE WHEN DONE'!$K$3:$P$104,MATCH('MSG Overview Dashboard'!$A35,'Source - HIDE WHEN DONE'!$K$3:$K$104,0),MATCH('MSG Overview Dashboard'!E$31,'Source - HIDE WHEN DONE'!$K$3:$P$3,0))</f>
        <v>1.0101010101010102E-2</v>
      </c>
      <c r="F35" s="155">
        <f>INDEX('Source - HIDE WHEN DONE'!$K$3:$P$104,MATCH('MSG Overview Dashboard'!$A35,'Source - HIDE WHEN DONE'!$K$3:$K$104,0),MATCH('MSG Overview Dashboard'!F$31,'Source - HIDE WHEN DONE'!$K$3:$P$3,0))</f>
        <v>7.0707070707070704E-2</v>
      </c>
    </row>
    <row r="36" spans="1:6" ht="352.5" customHeight="1" thickBot="1" x14ac:dyDescent="0.35"/>
    <row r="37" spans="1:6" ht="75.5" thickBot="1" x14ac:dyDescent="0.35">
      <c r="A37" s="116" t="s">
        <v>143</v>
      </c>
      <c r="B37" s="138" t="s">
        <v>113</v>
      </c>
      <c r="C37" s="139" t="s">
        <v>114</v>
      </c>
      <c r="D37" s="139" t="s">
        <v>115</v>
      </c>
      <c r="E37" s="139" t="s">
        <v>116</v>
      </c>
      <c r="F37" s="140" t="s">
        <v>117</v>
      </c>
    </row>
    <row r="38" spans="1:6" x14ac:dyDescent="0.3">
      <c r="A38" s="142" t="str">
        <f>$A$5</f>
        <v>Natl-B</v>
      </c>
      <c r="B38" s="143">
        <f>INDEX('Source - HIDE WHEN DONE'!$S$3:$X$104,MATCH('MSG Overview Dashboard'!$A38,'Source - HIDE WHEN DONE'!$S$3:$S$104,0),MATCH('MSG Overview Dashboard'!B$37,'Source - HIDE WHEN DONE'!$S$3:$X$3,0))</f>
        <v>1.6717325227963525E-2</v>
      </c>
      <c r="C38" s="144">
        <f>INDEX('Source - HIDE WHEN DONE'!$S$3:$X$104,MATCH('MSG Overview Dashboard'!$A38,'Source - HIDE WHEN DONE'!$S$3:$S$104,0),MATCH('MSG Overview Dashboard'!C$37,'Source - HIDE WHEN DONE'!$S$3:$X$3,0))</f>
        <v>0.28419452887537994</v>
      </c>
      <c r="D38" s="144">
        <f>INDEX('Source - HIDE WHEN DONE'!$S$3:$X$104,MATCH('MSG Overview Dashboard'!$A38,'Source - HIDE WHEN DONE'!$S$3:$S$104,0),MATCH('MSG Overview Dashboard'!D$37,'Source - HIDE WHEN DONE'!$S$3:$X$3,0))</f>
        <v>0.63753799392097266</v>
      </c>
      <c r="E38" s="144">
        <f>INDEX('Source - HIDE WHEN DONE'!$S$3:$X$104,MATCH('MSG Overview Dashboard'!$A38,'Source - HIDE WHEN DONE'!$S$3:$S$104,0),MATCH('MSG Overview Dashboard'!E$37,'Source - HIDE WHEN DONE'!$S$3:$X$3,0))</f>
        <v>6.4589665653495443E-2</v>
      </c>
      <c r="F38" s="145">
        <f>INDEX('Source - HIDE WHEN DONE'!$S$3:$X$104,MATCH('MSG Overview Dashboard'!$A38,'Source - HIDE WHEN DONE'!$S$3:$S$104,0),MATCH('MSG Overview Dashboard'!F$37,'Source - HIDE WHEN DONE'!$S$3:$X$3,0))</f>
        <v>6.7629179331306993E-2</v>
      </c>
    </row>
    <row r="39" spans="1:6" x14ac:dyDescent="0.3">
      <c r="A39" s="147" t="str">
        <f>$A$6</f>
        <v>Natl-B</v>
      </c>
      <c r="B39" s="148">
        <f>INDEX('Source - HIDE WHEN DONE'!$S$3:$X$104,MATCH('MSG Overview Dashboard'!$A39,'Source - HIDE WHEN DONE'!$S$3:$S$104,0),MATCH('MSG Overview Dashboard'!B$37,'Source - HIDE WHEN DONE'!$S$3:$X$3,0))</f>
        <v>1.6717325227963525E-2</v>
      </c>
      <c r="C39" s="149">
        <f>INDEX('Source - HIDE WHEN DONE'!$S$3:$X$104,MATCH('MSG Overview Dashboard'!$A39,'Source - HIDE WHEN DONE'!$S$3:$S$104,0),MATCH('MSG Overview Dashboard'!C$37,'Source - HIDE WHEN DONE'!$S$3:$X$3,0))</f>
        <v>0.28419452887537994</v>
      </c>
      <c r="D39" s="149">
        <f>INDEX('Source - HIDE WHEN DONE'!$S$3:$X$104,MATCH('MSG Overview Dashboard'!$A39,'Source - HIDE WHEN DONE'!$S$3:$S$104,0),MATCH('MSG Overview Dashboard'!D$37,'Source - HIDE WHEN DONE'!$S$3:$X$3,0))</f>
        <v>0.63753799392097266</v>
      </c>
      <c r="E39" s="149">
        <f>INDEX('Source - HIDE WHEN DONE'!$S$3:$X$104,MATCH('MSG Overview Dashboard'!$A39,'Source - HIDE WHEN DONE'!$S$3:$S$104,0),MATCH('MSG Overview Dashboard'!E$37,'Source - HIDE WHEN DONE'!$S$3:$X$3,0))</f>
        <v>6.4589665653495443E-2</v>
      </c>
      <c r="F39" s="150">
        <f>INDEX('Source - HIDE WHEN DONE'!$S$3:$X$104,MATCH('MSG Overview Dashboard'!$A39,'Source - HIDE WHEN DONE'!$S$3:$S$104,0),MATCH('MSG Overview Dashboard'!F$37,'Source - HIDE WHEN DONE'!$S$3:$X$3,0))</f>
        <v>6.7629179331306993E-2</v>
      </c>
    </row>
    <row r="40" spans="1:6" x14ac:dyDescent="0.3">
      <c r="A40" s="151" t="str">
        <f>A7</f>
        <v>TX-C</v>
      </c>
      <c r="B40" s="148">
        <f>INDEX('Source - HIDE WHEN DONE'!$S$3:$X$104,MATCH('MSG Overview Dashboard'!$A40,'Source - HIDE WHEN DONE'!$S$3:$S$104,0),MATCH('MSG Overview Dashboard'!B$37,'Source - HIDE WHEN DONE'!$S$3:$X$3,0))</f>
        <v>2.9225908372827805E-2</v>
      </c>
      <c r="C40" s="149">
        <f>INDEX('Source - HIDE WHEN DONE'!$S$3:$X$104,MATCH('MSG Overview Dashboard'!$A40,'Source - HIDE WHEN DONE'!$S$3:$S$104,0),MATCH('MSG Overview Dashboard'!C$37,'Source - HIDE WHEN DONE'!$S$3:$X$3,0))</f>
        <v>0.87677725118483407</v>
      </c>
      <c r="D40" s="149">
        <f>INDEX('Source - HIDE WHEN DONE'!$S$3:$X$104,MATCH('MSG Overview Dashboard'!$A40,'Source - HIDE WHEN DONE'!$S$3:$S$104,0),MATCH('MSG Overview Dashboard'!D$37,'Source - HIDE WHEN DONE'!$S$3:$X$3,0))</f>
        <v>9.0837282780410741E-2</v>
      </c>
      <c r="E40" s="149">
        <f>INDEX('Source - HIDE WHEN DONE'!$S$3:$X$104,MATCH('MSG Overview Dashboard'!$A40,'Source - HIDE WHEN DONE'!$S$3:$S$104,0),MATCH('MSG Overview Dashboard'!E$37,'Source - HIDE WHEN DONE'!$S$3:$X$3,0))</f>
        <v>0</v>
      </c>
      <c r="F40" s="150">
        <f>INDEX('Source - HIDE WHEN DONE'!$S$3:$X$104,MATCH('MSG Overview Dashboard'!$A40,'Source - HIDE WHEN DONE'!$S$3:$S$104,0),MATCH('MSG Overview Dashboard'!F$37,'Source - HIDE WHEN DONE'!$S$3:$X$3,0))</f>
        <v>6.3191153238546603E-3</v>
      </c>
    </row>
    <row r="41" spans="1:6" ht="15.5" thickBot="1" x14ac:dyDescent="0.35">
      <c r="A41" s="152" t="str">
        <f>A8</f>
        <v>AR-B</v>
      </c>
      <c r="B41" s="153">
        <f>INDEX('Source - HIDE WHEN DONE'!$S$3:$X$104,MATCH('MSG Overview Dashboard'!$A41,'Source - HIDE WHEN DONE'!$S$3:$S$104,0),MATCH('MSG Overview Dashboard'!B$37,'Source - HIDE WHEN DONE'!$S$3:$X$3,0))</f>
        <v>0</v>
      </c>
      <c r="C41" s="154">
        <f>INDEX('Source - HIDE WHEN DONE'!$S$3:$X$104,MATCH('MSG Overview Dashboard'!$A41,'Source - HIDE WHEN DONE'!$S$3:$S$104,0),MATCH('MSG Overview Dashboard'!C$37,'Source - HIDE WHEN DONE'!$S$3:$X$3,0))</f>
        <v>0.72</v>
      </c>
      <c r="D41" s="154">
        <f>INDEX('Source - HIDE WHEN DONE'!$S$3:$X$104,MATCH('MSG Overview Dashboard'!$A41,'Source - HIDE WHEN DONE'!$S$3:$S$104,0),MATCH('MSG Overview Dashboard'!D$37,'Source - HIDE WHEN DONE'!$S$3:$X$3,0))</f>
        <v>0.21333333333333335</v>
      </c>
      <c r="E41" s="154">
        <f>INDEX('Source - HIDE WHEN DONE'!$S$3:$X$104,MATCH('MSG Overview Dashboard'!$A41,'Source - HIDE WHEN DONE'!$S$3:$S$104,0),MATCH('MSG Overview Dashboard'!E$37,'Source - HIDE WHEN DONE'!$S$3:$X$3,0))</f>
        <v>0</v>
      </c>
      <c r="F41" s="155">
        <f>INDEX('Source - HIDE WHEN DONE'!$S$3:$X$104,MATCH('MSG Overview Dashboard'!$A41,'Source - HIDE WHEN DONE'!$S$3:$S$104,0),MATCH('MSG Overview Dashboard'!F$37,'Source - HIDE WHEN DONE'!$S$3:$X$3,0))</f>
        <v>0.08</v>
      </c>
    </row>
    <row r="42" spans="1:6" ht="356.25" customHeight="1" thickBot="1" x14ac:dyDescent="0.35"/>
    <row r="43" spans="1:6" ht="75.5" thickBot="1" x14ac:dyDescent="0.35">
      <c r="A43" s="116" t="s">
        <v>135</v>
      </c>
      <c r="B43" s="138" t="s">
        <v>130</v>
      </c>
      <c r="C43" s="139" t="s">
        <v>131</v>
      </c>
      <c r="D43" s="139" t="s">
        <v>132</v>
      </c>
      <c r="E43" s="139" t="s">
        <v>133</v>
      </c>
      <c r="F43" s="140" t="s">
        <v>134</v>
      </c>
    </row>
    <row r="44" spans="1:6" x14ac:dyDescent="0.3">
      <c r="A44" s="142" t="str">
        <f>$A$5</f>
        <v>Natl-B</v>
      </c>
      <c r="B44" s="156">
        <f>INDEX('Source - HIDE WHEN DONE'!$AK$3:$AP$104,MATCH('MSG Overview Dashboard'!$A44,'Source - HIDE WHEN DONE'!$AK$3:$AK$104,0),MATCH('MSG Overview Dashboard'!B$43,'Source - HIDE WHEN DONE'!$AK$3:$AP$3,0))</f>
        <v>70</v>
      </c>
      <c r="C44" s="157">
        <f>INDEX('Source - HIDE WHEN DONE'!$AK$3:$AP$104,MATCH('MSG Overview Dashboard'!$A44,'Source - HIDE WHEN DONE'!$AK$3:$AK$104,0),MATCH('MSG Overview Dashboard'!C$43,'Source - HIDE WHEN DONE'!$AK$3:$AP$3,0))</f>
        <v>298</v>
      </c>
      <c r="D44" s="157">
        <f>INDEX('Source - HIDE WHEN DONE'!$AK$3:$AP$104,MATCH('MSG Overview Dashboard'!$A44,'Source - HIDE WHEN DONE'!$AK$3:$AK$104,0),MATCH('MSG Overview Dashboard'!D$43,'Source - HIDE WHEN DONE'!$AK$3:$AP$3,0))</f>
        <v>803</v>
      </c>
      <c r="E44" s="157">
        <f>INDEX('Source - HIDE WHEN DONE'!$AK$3:$AP$104,MATCH('MSG Overview Dashboard'!$A44,'Source - HIDE WHEN DONE'!$AK$3:$AK$104,0),MATCH('MSG Overview Dashboard'!E$43,'Source - HIDE WHEN DONE'!$AK$3:$AP$3,0))</f>
        <v>90</v>
      </c>
      <c r="F44" s="158">
        <f>INDEX('Source - HIDE WHEN DONE'!$AK$3:$AP$104,MATCH('MSG Overview Dashboard'!$A44,'Source - HIDE WHEN DONE'!$AK$3:$AK$104,0),MATCH('MSG Overview Dashboard'!F$43,'Source - HIDE WHEN DONE'!$AK$3:$AP$3,0))</f>
        <v>111</v>
      </c>
    </row>
    <row r="45" spans="1:6" x14ac:dyDescent="0.3">
      <c r="A45" s="147" t="str">
        <f>$A$6</f>
        <v>Natl-B</v>
      </c>
      <c r="B45" s="159">
        <f>INDEX('Source - HIDE WHEN DONE'!$AK$3:$AP$104,MATCH('MSG Overview Dashboard'!$A45,'Source - HIDE WHEN DONE'!$AK$3:$AK$104,0),MATCH('MSG Overview Dashboard'!B$43,'Source - HIDE WHEN DONE'!$AK$3:$AP$3,0))</f>
        <v>70</v>
      </c>
      <c r="C45" s="160">
        <f>INDEX('Source - HIDE WHEN DONE'!$AK$3:$AP$104,MATCH('MSG Overview Dashboard'!$A45,'Source - HIDE WHEN DONE'!$AK$3:$AK$104,0),MATCH('MSG Overview Dashboard'!C$43,'Source - HIDE WHEN DONE'!$AK$3:$AP$3,0))</f>
        <v>298</v>
      </c>
      <c r="D45" s="160">
        <f>INDEX('Source - HIDE WHEN DONE'!$AK$3:$AP$104,MATCH('MSG Overview Dashboard'!$A45,'Source - HIDE WHEN DONE'!$AK$3:$AK$104,0),MATCH('MSG Overview Dashboard'!D$43,'Source - HIDE WHEN DONE'!$AK$3:$AP$3,0))</f>
        <v>803</v>
      </c>
      <c r="E45" s="160">
        <f>INDEX('Source - HIDE WHEN DONE'!$AK$3:$AP$104,MATCH('MSG Overview Dashboard'!$A45,'Source - HIDE WHEN DONE'!$AK$3:$AK$104,0),MATCH('MSG Overview Dashboard'!E$43,'Source - HIDE WHEN DONE'!$AK$3:$AP$3,0))</f>
        <v>90</v>
      </c>
      <c r="F45" s="161">
        <f>INDEX('Source - HIDE WHEN DONE'!$AK$3:$AP$104,MATCH('MSG Overview Dashboard'!$A45,'Source - HIDE WHEN DONE'!$AK$3:$AK$104,0),MATCH('MSG Overview Dashboard'!F$43,'Source - HIDE WHEN DONE'!$AK$3:$AP$3,0))</f>
        <v>111</v>
      </c>
    </row>
    <row r="46" spans="1:6" x14ac:dyDescent="0.3">
      <c r="A46" s="151" t="str">
        <f>A7</f>
        <v>TX-C</v>
      </c>
      <c r="B46" s="159">
        <f>INDEX('Source - HIDE WHEN DONE'!$AK$3:$AP$104,MATCH('MSG Overview Dashboard'!$A46,'Source - HIDE WHEN DONE'!$AK$3:$AK$104,0),MATCH('MSG Overview Dashboard'!B$43,'Source - HIDE WHEN DONE'!$AK$3:$AP$3,0))</f>
        <v>3</v>
      </c>
      <c r="C46" s="160">
        <f>INDEX('Source - HIDE WHEN DONE'!$AK$3:$AP$104,MATCH('MSG Overview Dashboard'!$A46,'Source - HIDE WHEN DONE'!$AK$3:$AK$104,0),MATCH('MSG Overview Dashboard'!C$43,'Source - HIDE WHEN DONE'!$AK$3:$AP$3,0))</f>
        <v>8</v>
      </c>
      <c r="D46" s="160">
        <f>INDEX('Source - HIDE WHEN DONE'!$AK$3:$AP$104,MATCH('MSG Overview Dashboard'!$A46,'Source - HIDE WHEN DONE'!$AK$3:$AK$104,0),MATCH('MSG Overview Dashboard'!D$43,'Source - HIDE WHEN DONE'!$AK$3:$AP$3,0))</f>
        <v>12</v>
      </c>
      <c r="E46" s="160">
        <f>INDEX('Source - HIDE WHEN DONE'!$AK$3:$AP$104,MATCH('MSG Overview Dashboard'!$A46,'Source - HIDE WHEN DONE'!$AK$3:$AK$104,0),MATCH('MSG Overview Dashboard'!E$43,'Source - HIDE WHEN DONE'!$AK$3:$AP$3,0))</f>
        <v>2</v>
      </c>
      <c r="F46" s="161">
        <f>INDEX('Source - HIDE WHEN DONE'!$AK$3:$AP$104,MATCH('MSG Overview Dashboard'!$A46,'Source - HIDE WHEN DONE'!$AK$3:$AK$104,0),MATCH('MSG Overview Dashboard'!F$43,'Source - HIDE WHEN DONE'!$AK$3:$AP$3,0))</f>
        <v>3</v>
      </c>
    </row>
    <row r="47" spans="1:6" ht="15.5" thickBot="1" x14ac:dyDescent="0.35">
      <c r="A47" s="152" t="str">
        <f>A8</f>
        <v>AR-B</v>
      </c>
      <c r="B47" s="162">
        <f>INDEX('Source - HIDE WHEN DONE'!$AK$3:$AP$104,MATCH('MSG Overview Dashboard'!$A47,'Source - HIDE WHEN DONE'!$AK$3:$AK$104,0),MATCH('MSG Overview Dashboard'!B$43,'Source - HIDE WHEN DONE'!$AK$3:$AP$3,0))</f>
        <v>0</v>
      </c>
      <c r="C47" s="163">
        <f>INDEX('Source - HIDE WHEN DONE'!$AK$3:$AP$104,MATCH('MSG Overview Dashboard'!$A47,'Source - HIDE WHEN DONE'!$AK$3:$AK$104,0),MATCH('MSG Overview Dashboard'!C$43,'Source - HIDE WHEN DONE'!$AK$3:$AP$3,0))</f>
        <v>68</v>
      </c>
      <c r="D47" s="163">
        <f>INDEX('Source - HIDE WHEN DONE'!$AK$3:$AP$104,MATCH('MSG Overview Dashboard'!$A47,'Source - HIDE WHEN DONE'!$AK$3:$AK$104,0),MATCH('MSG Overview Dashboard'!D$43,'Source - HIDE WHEN DONE'!$AK$3:$AP$3,0))</f>
        <v>25</v>
      </c>
      <c r="E47" s="163">
        <f>INDEX('Source - HIDE WHEN DONE'!$AK$3:$AP$104,MATCH('MSG Overview Dashboard'!$A47,'Source - HIDE WHEN DONE'!$AK$3:$AK$104,0),MATCH('MSG Overview Dashboard'!E$43,'Source - HIDE WHEN DONE'!$AK$3:$AP$3,0))</f>
        <v>1</v>
      </c>
      <c r="F47" s="164">
        <f>INDEX('Source - HIDE WHEN DONE'!$AK$3:$AP$104,MATCH('MSG Overview Dashboard'!$A47,'Source - HIDE WHEN DONE'!$AK$3:$AK$104,0),MATCH('MSG Overview Dashboard'!F$43,'Source - HIDE WHEN DONE'!$AK$3:$AP$3,0))</f>
        <v>7</v>
      </c>
    </row>
    <row r="48" spans="1:6" ht="356.25" customHeight="1" thickBot="1" x14ac:dyDescent="0.35"/>
    <row r="49" spans="1:6" ht="75.5" thickBot="1" x14ac:dyDescent="0.35">
      <c r="A49" s="116" t="s">
        <v>137</v>
      </c>
      <c r="B49" s="138" t="s">
        <v>130</v>
      </c>
      <c r="C49" s="139" t="s">
        <v>131</v>
      </c>
      <c r="D49" s="139" t="s">
        <v>132</v>
      </c>
      <c r="E49" s="139" t="s">
        <v>133</v>
      </c>
      <c r="F49" s="140" t="s">
        <v>134</v>
      </c>
    </row>
    <row r="50" spans="1:6" x14ac:dyDescent="0.3">
      <c r="A50" s="142" t="str">
        <f>$A$5</f>
        <v>Natl-B</v>
      </c>
      <c r="B50" s="156">
        <f>INDEX('Source - HIDE WHEN DONE'!$AR$3:$AW$104,MATCH('MSG Overview Dashboard'!$A50,'Source - HIDE WHEN DONE'!$AR$3:$AR$104,0),MATCH('MSG Overview Dashboard'!B$49,'Source - HIDE WHEN DONE'!$AR$3:$AW$3,0))</f>
        <v>22</v>
      </c>
      <c r="C50" s="157">
        <f>INDEX('Source - HIDE WHEN DONE'!$AR$3:$AW$104,MATCH('MSG Overview Dashboard'!$A50,'Source - HIDE WHEN DONE'!$AR$3:$AR$104,0),MATCH('MSG Overview Dashboard'!C$49,'Source - HIDE WHEN DONE'!$AR$3:$AW$3,0))</f>
        <v>374</v>
      </c>
      <c r="D50" s="157">
        <f>INDEX('Source - HIDE WHEN DONE'!$AR$3:$AW$104,MATCH('MSG Overview Dashboard'!$A50,'Source - HIDE WHEN DONE'!$AR$3:$AR$104,0),MATCH('MSG Overview Dashboard'!D$49,'Source - HIDE WHEN DONE'!$AR$3:$AW$3,0))</f>
        <v>839</v>
      </c>
      <c r="E50" s="157">
        <f>INDEX('Source - HIDE WHEN DONE'!$AR$3:$AW$104,MATCH('MSG Overview Dashboard'!$A50,'Source - HIDE WHEN DONE'!$AR$3:$AR$104,0),MATCH('MSG Overview Dashboard'!E$49,'Source - HIDE WHEN DONE'!$AR$3:$AW$3,0))</f>
        <v>85</v>
      </c>
      <c r="F50" s="158">
        <f>INDEX('Source - HIDE WHEN DONE'!$AR$3:$AW$104,MATCH('MSG Overview Dashboard'!$A50,'Source - HIDE WHEN DONE'!$AR$3:$AR$104,0),MATCH('MSG Overview Dashboard'!F$49,'Source - HIDE WHEN DONE'!$AR$3:$AW$3,0))</f>
        <v>89</v>
      </c>
    </row>
    <row r="51" spans="1:6" x14ac:dyDescent="0.3">
      <c r="A51" s="147" t="str">
        <f>$A$6</f>
        <v>Natl-B</v>
      </c>
      <c r="B51" s="159">
        <f>INDEX('Source - HIDE WHEN DONE'!$AR$3:$AW$104,MATCH('MSG Overview Dashboard'!$A51,'Source - HIDE WHEN DONE'!$AR$3:$AR$104,0),MATCH('MSG Overview Dashboard'!B$49,'Source - HIDE WHEN DONE'!$AR$3:$AW$3,0))</f>
        <v>22</v>
      </c>
      <c r="C51" s="160">
        <f>INDEX('Source - HIDE WHEN DONE'!$AR$3:$AW$104,MATCH('MSG Overview Dashboard'!$A51,'Source - HIDE WHEN DONE'!$AR$3:$AR$104,0),MATCH('MSG Overview Dashboard'!C$49,'Source - HIDE WHEN DONE'!$AR$3:$AW$3,0))</f>
        <v>374</v>
      </c>
      <c r="D51" s="160">
        <f>INDEX('Source - HIDE WHEN DONE'!$AR$3:$AW$104,MATCH('MSG Overview Dashboard'!$A51,'Source - HIDE WHEN DONE'!$AR$3:$AR$104,0),MATCH('MSG Overview Dashboard'!D$49,'Source - HIDE WHEN DONE'!$AR$3:$AW$3,0))</f>
        <v>839</v>
      </c>
      <c r="E51" s="160">
        <f>INDEX('Source - HIDE WHEN DONE'!$AR$3:$AW$104,MATCH('MSG Overview Dashboard'!$A51,'Source - HIDE WHEN DONE'!$AR$3:$AR$104,0),MATCH('MSG Overview Dashboard'!E$49,'Source - HIDE WHEN DONE'!$AR$3:$AW$3,0))</f>
        <v>85</v>
      </c>
      <c r="F51" s="161">
        <f>INDEX('Source - HIDE WHEN DONE'!$AR$3:$AW$104,MATCH('MSG Overview Dashboard'!$A51,'Source - HIDE WHEN DONE'!$AR$3:$AR$104,0),MATCH('MSG Overview Dashboard'!F$49,'Source - HIDE WHEN DONE'!$AR$3:$AW$3,0))</f>
        <v>89</v>
      </c>
    </row>
    <row r="52" spans="1:6" x14ac:dyDescent="0.3">
      <c r="A52" s="151" t="str">
        <f>A7</f>
        <v>TX-C</v>
      </c>
      <c r="B52" s="159">
        <f>INDEX('Source - HIDE WHEN DONE'!$AR$3:$AW$104,MATCH('MSG Overview Dashboard'!$A52,'Source - HIDE WHEN DONE'!$AR$3:$AR$104,0),MATCH('MSG Overview Dashboard'!B$49,'Source - HIDE WHEN DONE'!$AR$3:$AW$3,0))</f>
        <v>37</v>
      </c>
      <c r="C52" s="160">
        <f>INDEX('Source - HIDE WHEN DONE'!$AR$3:$AW$104,MATCH('MSG Overview Dashboard'!$A52,'Source - HIDE WHEN DONE'!$AR$3:$AR$104,0),MATCH('MSG Overview Dashboard'!C$49,'Source - HIDE WHEN DONE'!$AR$3:$AW$3,0))</f>
        <v>1110</v>
      </c>
      <c r="D52" s="160">
        <f>INDEX('Source - HIDE WHEN DONE'!$AR$3:$AW$104,MATCH('MSG Overview Dashboard'!$A52,'Source - HIDE WHEN DONE'!$AR$3:$AR$104,0),MATCH('MSG Overview Dashboard'!D$49,'Source - HIDE WHEN DONE'!$AR$3:$AW$3,0))</f>
        <v>115</v>
      </c>
      <c r="E52" s="160">
        <f>INDEX('Source - HIDE WHEN DONE'!$AR$3:$AW$104,MATCH('MSG Overview Dashboard'!$A52,'Source - HIDE WHEN DONE'!$AR$3:$AR$104,0),MATCH('MSG Overview Dashboard'!E$49,'Source - HIDE WHEN DONE'!$AR$3:$AW$3,0))</f>
        <v>0</v>
      </c>
      <c r="F52" s="161">
        <f>INDEX('Source - HIDE WHEN DONE'!$AR$3:$AW$104,MATCH('MSG Overview Dashboard'!$A52,'Source - HIDE WHEN DONE'!$AR$3:$AR$104,0),MATCH('MSG Overview Dashboard'!F$49,'Source - HIDE WHEN DONE'!$AR$3:$AW$3,0))</f>
        <v>8</v>
      </c>
    </row>
    <row r="53" spans="1:6" ht="15.5" thickBot="1" x14ac:dyDescent="0.35">
      <c r="A53" s="152" t="str">
        <f>A8</f>
        <v>AR-B</v>
      </c>
      <c r="B53" s="162">
        <f>INDEX('Source - HIDE WHEN DONE'!$AR$3:$AW$104,MATCH('MSG Overview Dashboard'!$A53,'Source - HIDE WHEN DONE'!$AR$3:$AR$104,0),MATCH('MSG Overview Dashboard'!B$49,'Source - HIDE WHEN DONE'!$AR$3:$AW$3,0))</f>
        <v>0</v>
      </c>
      <c r="C53" s="163">
        <f>INDEX('Source - HIDE WHEN DONE'!$AR$3:$AW$104,MATCH('MSG Overview Dashboard'!$A53,'Source - HIDE WHEN DONE'!$AR$3:$AR$104,0),MATCH('MSG Overview Dashboard'!C$49,'Source - HIDE WHEN DONE'!$AR$3:$AW$3,0))</f>
        <v>54</v>
      </c>
      <c r="D53" s="163">
        <f>INDEX('Source - HIDE WHEN DONE'!$AR$3:$AW$104,MATCH('MSG Overview Dashboard'!$A53,'Source - HIDE WHEN DONE'!$AR$3:$AR$104,0),MATCH('MSG Overview Dashboard'!D$49,'Source - HIDE WHEN DONE'!$AR$3:$AW$3,0))</f>
        <v>16</v>
      </c>
      <c r="E53" s="163">
        <f>INDEX('Source - HIDE WHEN DONE'!$AR$3:$AW$104,MATCH('MSG Overview Dashboard'!$A53,'Source - HIDE WHEN DONE'!$AR$3:$AR$104,0),MATCH('MSG Overview Dashboard'!E$49,'Source - HIDE WHEN DONE'!$AR$3:$AW$3,0))</f>
        <v>0</v>
      </c>
      <c r="F53" s="164">
        <f>INDEX('Source - HIDE WHEN DONE'!$AR$3:$AW$104,MATCH('MSG Overview Dashboard'!$A53,'Source - HIDE WHEN DONE'!$AR$3:$AR$104,0),MATCH('MSG Overview Dashboard'!F$49,'Source - HIDE WHEN DONE'!$AR$3:$AW$3,0))</f>
        <v>6</v>
      </c>
    </row>
    <row r="54" spans="1:6" ht="358.5" customHeight="1" x14ac:dyDescent="0.3"/>
    <row r="55" spans="1:6" x14ac:dyDescent="0.3">
      <c r="A55" s="146" t="s">
        <v>298</v>
      </c>
    </row>
  </sheetData>
  <hyperlinks>
    <hyperlink ref="A11" location="TitleRegion1_MSG_Overview..G23" display="% of Participants in Education or Training Program Leading to a Recognized Credential or Employment" xr:uid="{4132755C-2AD9-4B28-B6B5-5AB1BFE91153}"/>
    <hyperlink ref="A12" location="TitleRegion2_MSG_Overview..G29" display="MSG Rates" xr:uid="{65322998-FD2C-440A-BCD0-84A7E79DE8A9}"/>
    <hyperlink ref="A13" location="TitleRegion3_MSG_Overview..F35" display="PY17 Breakout of % of Gains by Type" xr:uid="{97FFEAB7-4B8E-4910-9266-E9314C772D6A}"/>
    <hyperlink ref="A14" location="TitleRegion4_MSG_Overview..F41" display="PY18 Breakout of % of Gains by Type" xr:uid="{385E82D7-7B3B-40C1-B585-74D24FB4EDC5}"/>
    <hyperlink ref="A15" location="TitleRegion5_MSG_Overview..F47" display="PY17 Breakout of # of Gains by Type" xr:uid="{931FC07B-700C-4B9C-8435-B50A0C295087}"/>
    <hyperlink ref="A16" location="TitleRegion6_MSG_Overview..F53" display="PY18 Breakout of # of Gains by Type" xr:uid="{221122EE-DD52-4BB3-B099-F2ED8D462EA0}"/>
  </hyperlinks>
  <printOptions horizontalCentered="1"/>
  <pageMargins left="0.2" right="0.2" top="0.25" bottom="0.25" header="0.3" footer="0.3"/>
  <pageSetup scale="53" fitToHeight="2" orientation="portrait" r:id="rId1"/>
  <rowBreaks count="2" manualBreakCount="2">
    <brk id="30" max="6" man="1"/>
    <brk id="42"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F30C050-3576-479B-A706-2D4BD075B22F}">
          <x14:formula1>
            <xm:f>'Source - HIDE WHEN DONE'!$B$4:$B$104</xm:f>
          </x14:formula1>
          <xm:sqref>A5:A8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A862-B070-4992-9561-78B9FD6F1D4C}">
  <sheetPr codeName="Sheet8"/>
  <dimension ref="A1:AI7"/>
  <sheetViews>
    <sheetView zoomScale="70" zoomScaleNormal="70" workbookViewId="0"/>
  </sheetViews>
  <sheetFormatPr defaultColWidth="0" defaultRowHeight="15" x14ac:dyDescent="0.3"/>
  <cols>
    <col min="1" max="1" width="20.54296875" style="64" customWidth="1"/>
    <col min="2" max="2" width="7.453125" style="64" customWidth="1"/>
    <col min="3" max="6" width="7.453125" style="64" bestFit="1" customWidth="1"/>
    <col min="7" max="27" width="8.81640625" style="64" bestFit="1" customWidth="1"/>
    <col min="28" max="29" width="8.81640625" style="64" customWidth="1"/>
    <col min="30" max="31" width="8.81640625" style="64" bestFit="1" customWidth="1"/>
    <col min="32" max="32" width="9.1796875" style="64" customWidth="1"/>
    <col min="33" max="33" width="11.453125" style="64" customWidth="1"/>
    <col min="34" max="34" width="2.54296875" style="64" customWidth="1"/>
    <col min="35" max="35" width="0" style="64" hidden="1"/>
    <col min="36" max="16384" width="9.1796875" style="64" hidden="1"/>
  </cols>
  <sheetData>
    <row r="1" spans="1:33" ht="17.5" x14ac:dyDescent="0.35">
      <c r="A1" s="58" t="s">
        <v>325</v>
      </c>
    </row>
    <row r="2" spans="1:33" ht="15.5" thickBot="1" x14ac:dyDescent="0.35"/>
    <row r="3" spans="1:33" s="63" customFormat="1" ht="15.5" thickBot="1" x14ac:dyDescent="0.35">
      <c r="A3" s="184" t="str">
        <f>'Other Chart Source'!A35</f>
        <v>State</v>
      </c>
      <c r="B3" s="185" t="str">
        <f>'Other Chart Source'!B35</f>
        <v>IN-C</v>
      </c>
      <c r="C3" s="186" t="str">
        <f>'Other Chart Source'!C35</f>
        <v>NV-C</v>
      </c>
      <c r="D3" s="186" t="str">
        <f>'Other Chart Source'!D35</f>
        <v>KS-C</v>
      </c>
      <c r="E3" s="186" t="str">
        <f>'Other Chart Source'!E35</f>
        <v>TX-C</v>
      </c>
      <c r="F3" s="186" t="str">
        <f>'Other Chart Source'!F35</f>
        <v>MS-C</v>
      </c>
      <c r="G3" s="186" t="str">
        <f>'Other Chart Source'!G35</f>
        <v>PA-C</v>
      </c>
      <c r="H3" s="186" t="str">
        <f>'Other Chart Source'!H35</f>
        <v>AZ-C</v>
      </c>
      <c r="I3" s="186" t="str">
        <f>'Other Chart Source'!I35</f>
        <v>PR-C</v>
      </c>
      <c r="J3" s="186" t="str">
        <f>'Other Chart Source'!J35</f>
        <v>HI-C</v>
      </c>
      <c r="K3" s="186" t="str">
        <f>'Other Chart Source'!K35</f>
        <v>MD-C</v>
      </c>
      <c r="L3" s="186" t="str">
        <f>'Other Chart Source'!L35</f>
        <v>DC-C</v>
      </c>
      <c r="M3" s="186" t="str">
        <f>'Other Chart Source'!M35</f>
        <v>TN-C</v>
      </c>
      <c r="N3" s="186" t="str">
        <f>'Other Chart Source'!N35</f>
        <v>KY-C</v>
      </c>
      <c r="O3" s="186" t="str">
        <f>'Other Chart Source'!O35</f>
        <v>NH-C</v>
      </c>
      <c r="P3" s="186" t="str">
        <f>'Other Chart Source'!P35</f>
        <v>RI-C</v>
      </c>
      <c r="Q3" s="186" t="str">
        <f>'Other Chart Source'!Q35</f>
        <v>AK-C</v>
      </c>
      <c r="R3" s="186" t="str">
        <f>'Other Chart Source'!R35</f>
        <v>LA-C</v>
      </c>
      <c r="S3" s="186" t="str">
        <f>'Other Chart Source'!S35</f>
        <v>CO-C</v>
      </c>
      <c r="T3" s="186" t="str">
        <f>'Other Chart Source'!T35</f>
        <v>CA-C</v>
      </c>
      <c r="U3" s="186" t="str">
        <f>'Other Chart Source'!U35</f>
        <v>GA-C</v>
      </c>
      <c r="V3" s="186" t="str">
        <f>'Other Chart Source'!V35</f>
        <v>OH-C</v>
      </c>
      <c r="W3" s="186" t="str">
        <f>'Other Chart Source'!W35</f>
        <v>OK-C</v>
      </c>
      <c r="X3" s="186" t="str">
        <f>'Other Chart Source'!X35</f>
        <v>WY-C</v>
      </c>
      <c r="Y3" s="186" t="str">
        <f>'Other Chart Source'!Y35</f>
        <v>AL-C</v>
      </c>
      <c r="Z3" s="186" t="str">
        <f>'Other Chart Source'!Z35</f>
        <v>WI-C</v>
      </c>
      <c r="AA3" s="186" t="str">
        <f>'Other Chart Source'!AA35</f>
        <v>MT-C</v>
      </c>
      <c r="AB3" s="217" t="str">
        <f>'Other Chart Source'!AB35</f>
        <v>IL-C</v>
      </c>
      <c r="AC3" s="217" t="str">
        <f>'Other Chart Source'!AC35</f>
        <v>UT-C</v>
      </c>
      <c r="AD3" s="186" t="str">
        <f>'Other Chart Source'!AD35</f>
        <v>ND-C</v>
      </c>
      <c r="AE3" s="186" t="str">
        <f>'Other Chart Source'!AE35</f>
        <v>WV-C</v>
      </c>
      <c r="AF3" s="186" t="str">
        <f>'Other Chart Source'!AF35</f>
        <v>Natl-C</v>
      </c>
      <c r="AG3" s="187" t="str">
        <f>'Other Chart Source'!AG35</f>
        <v>National</v>
      </c>
    </row>
    <row r="4" spans="1:33" ht="15.5" thickBot="1" x14ac:dyDescent="0.35">
      <c r="A4" s="188" t="s">
        <v>100</v>
      </c>
      <c r="B4" s="59">
        <f>'Other Chart Source'!B36</f>
        <v>5.0200000000000002E-2</v>
      </c>
      <c r="C4" s="60">
        <f>'Other Chart Source'!C36</f>
        <v>5.8700000000000002E-2</v>
      </c>
      <c r="D4" s="60">
        <f>'Other Chart Source'!D36</f>
        <v>6.25E-2</v>
      </c>
      <c r="E4" s="60">
        <f>'Other Chart Source'!E36</f>
        <v>8.1199999999999994E-2</v>
      </c>
      <c r="F4" s="60">
        <f>'Other Chart Source'!F36</f>
        <v>8.6699999999999999E-2</v>
      </c>
      <c r="G4" s="60">
        <f>'Other Chart Source'!G36</f>
        <v>0.1172</v>
      </c>
      <c r="H4" s="60">
        <f>'Other Chart Source'!H36</f>
        <v>0.1196</v>
      </c>
      <c r="I4" s="60">
        <f>'Other Chart Source'!I36</f>
        <v>0.12820000000000001</v>
      </c>
      <c r="J4" s="60">
        <f>'Other Chart Source'!J36</f>
        <v>0.12970000000000001</v>
      </c>
      <c r="K4" s="60">
        <f>'Other Chart Source'!K36</f>
        <v>0.13500000000000001</v>
      </c>
      <c r="L4" s="60">
        <f>'Other Chart Source'!L36</f>
        <v>0.1384</v>
      </c>
      <c r="M4" s="60">
        <f>'Other Chart Source'!M36</f>
        <v>0.1512</v>
      </c>
      <c r="N4" s="60">
        <f>'Other Chart Source'!N36</f>
        <v>0.16239999999999999</v>
      </c>
      <c r="O4" s="60">
        <f>'Other Chart Source'!O36</f>
        <v>0.16839999999999999</v>
      </c>
      <c r="P4" s="60">
        <f>'Other Chart Source'!P36</f>
        <v>0.17599999999999999</v>
      </c>
      <c r="Q4" s="60">
        <f>'Other Chart Source'!Q36</f>
        <v>0.21099999999999999</v>
      </c>
      <c r="R4" s="60">
        <f>'Other Chart Source'!R36</f>
        <v>0.21160000000000001</v>
      </c>
      <c r="S4" s="60">
        <f>'Other Chart Source'!S36</f>
        <v>0.21260000000000001</v>
      </c>
      <c r="T4" s="60">
        <f>'Other Chart Source'!T36</f>
        <v>0.2369</v>
      </c>
      <c r="U4" s="60">
        <f>'Other Chart Source'!U36</f>
        <v>0.23960000000000001</v>
      </c>
      <c r="V4" s="60">
        <f>'Other Chart Source'!V36</f>
        <v>0.24390000000000001</v>
      </c>
      <c r="W4" s="60">
        <f>'Other Chart Source'!W36</f>
        <v>0.2727</v>
      </c>
      <c r="X4" s="60">
        <f>'Other Chart Source'!X36</f>
        <v>0.3</v>
      </c>
      <c r="Y4" s="60">
        <f>'Other Chart Source'!Y36</f>
        <v>0.36899999999999999</v>
      </c>
      <c r="Z4" s="60">
        <f>'Other Chart Source'!Z36</f>
        <v>0.41510000000000002</v>
      </c>
      <c r="AA4" s="60">
        <f>'Other Chart Source'!AA36</f>
        <v>0.42899999999999999</v>
      </c>
      <c r="AB4" s="60">
        <f>'Other Chart Source'!AB36</f>
        <v>0.50729999999999997</v>
      </c>
      <c r="AC4" s="60">
        <f>'Other Chart Source'!AC36</f>
        <v>0.51229999999999998</v>
      </c>
      <c r="AD4" s="60">
        <f>'Other Chart Source'!AD36</f>
        <v>0.55700000000000005</v>
      </c>
      <c r="AE4" s="60">
        <f>'Other Chart Source'!AE36</f>
        <v>0.56759999999999999</v>
      </c>
      <c r="AF4" s="61">
        <f>'MSG with Gains Details'!N5</f>
        <v>0.22133487077647998</v>
      </c>
      <c r="AG4" s="62">
        <f>'MSG with Gains Details'!N4</f>
        <v>0.23430000000000001</v>
      </c>
    </row>
    <row r="5" spans="1:33" ht="409.5" customHeight="1" x14ac:dyDescent="0.3"/>
    <row r="6" spans="1:33" ht="271.5" customHeight="1" x14ac:dyDescent="0.3"/>
    <row r="7" spans="1:33" x14ac:dyDescent="0.3">
      <c r="A7" s="64" t="s">
        <v>298</v>
      </c>
    </row>
  </sheetData>
  <printOptions horizontalCentered="1"/>
  <pageMargins left="0.25" right="0.25" top="0.5" bottom="0.5" header="0.3" footer="0.3"/>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02D1E-C3D2-460C-8DA9-08152562F525}">
  <sheetPr codeName="Sheet9"/>
  <dimension ref="A1:AE7"/>
  <sheetViews>
    <sheetView zoomScaleNormal="100" workbookViewId="0"/>
  </sheetViews>
  <sheetFormatPr defaultColWidth="0" defaultRowHeight="15" x14ac:dyDescent="0.3"/>
  <cols>
    <col min="1" max="1" width="21.1796875" style="64" customWidth="1"/>
    <col min="2" max="24" width="8.81640625" style="64" customWidth="1"/>
    <col min="25" max="25" width="11.54296875" style="64" bestFit="1" customWidth="1"/>
    <col min="26" max="26" width="2.81640625" style="64" customWidth="1"/>
    <col min="27" max="30" width="7.1796875" style="64" hidden="1" customWidth="1"/>
    <col min="31" max="31" width="7.81640625" style="64" hidden="1" customWidth="1"/>
    <col min="32" max="32" width="9.1796875" style="64" hidden="1" customWidth="1"/>
    <col min="33" max="16384" width="9.1796875" style="64" hidden="1"/>
  </cols>
  <sheetData>
    <row r="1" spans="1:25" ht="17.5" x14ac:dyDescent="0.35">
      <c r="A1" s="58" t="s">
        <v>326</v>
      </c>
    </row>
    <row r="2" spans="1:25" ht="15.5" thickBot="1" x14ac:dyDescent="0.35"/>
    <row r="3" spans="1:25" s="63" customFormat="1" ht="15.5" thickBot="1" x14ac:dyDescent="0.35">
      <c r="A3" s="184" t="s">
        <v>140</v>
      </c>
      <c r="B3" s="185" t="str">
        <f>'Other Chart Source'!B41</f>
        <v>SC-B</v>
      </c>
      <c r="C3" s="186" t="str">
        <f>'Other Chart Source'!C41</f>
        <v>FL-B</v>
      </c>
      <c r="D3" s="186" t="str">
        <f>'Other Chart Source'!D41</f>
        <v>WA-B</v>
      </c>
      <c r="E3" s="186" t="str">
        <f>'Other Chart Source'!E41</f>
        <v>MA-B</v>
      </c>
      <c r="F3" s="186" t="str">
        <f>'Other Chart Source'!F41</f>
        <v>NC-B</v>
      </c>
      <c r="G3" s="186" t="str">
        <f>'Other Chart Source'!G41</f>
        <v>NJ-B</v>
      </c>
      <c r="H3" s="186" t="str">
        <f>'Other Chart Source'!H41</f>
        <v>DE-B</v>
      </c>
      <c r="I3" s="186" t="str">
        <f>'Other Chart Source'!I41</f>
        <v>ID-B</v>
      </c>
      <c r="J3" s="186" t="str">
        <f>'Other Chart Source'!J41</f>
        <v>NM-B</v>
      </c>
      <c r="K3" s="186" t="str">
        <f>'Other Chart Source'!K41</f>
        <v>MN-B</v>
      </c>
      <c r="L3" s="186" t="str">
        <f>'Other Chart Source'!L41</f>
        <v>NY-B</v>
      </c>
      <c r="M3" s="186" t="str">
        <f>'Other Chart Source'!M41</f>
        <v>MI-B</v>
      </c>
      <c r="N3" s="186" t="str">
        <f>'Other Chart Source'!N41</f>
        <v>SD-B</v>
      </c>
      <c r="O3" s="186" t="str">
        <f>'Other Chart Source'!O41</f>
        <v>OR-B</v>
      </c>
      <c r="P3" s="186" t="str">
        <f>'Other Chart Source'!P41</f>
        <v>MO-B</v>
      </c>
      <c r="Q3" s="186" t="str">
        <f>'Other Chart Source'!Q41</f>
        <v>CT-B</v>
      </c>
      <c r="R3" s="186" t="str">
        <f>'Other Chart Source'!R41</f>
        <v>ME-B</v>
      </c>
      <c r="S3" s="186" t="str">
        <f>'Other Chart Source'!S41</f>
        <v>VA-B</v>
      </c>
      <c r="T3" s="186" t="str">
        <f>'Other Chart Source'!T41</f>
        <v>AR-B</v>
      </c>
      <c r="U3" s="186" t="str">
        <f>'Other Chart Source'!U41</f>
        <v>NE-B</v>
      </c>
      <c r="V3" s="186" t="str">
        <f>'Other Chart Source'!V41</f>
        <v>IA-B</v>
      </c>
      <c r="W3" s="186" t="str">
        <f>'Other Chart Source'!W41</f>
        <v>VT-B</v>
      </c>
      <c r="X3" s="186" t="s">
        <v>121</v>
      </c>
      <c r="Y3" s="187" t="s">
        <v>103</v>
      </c>
    </row>
    <row r="4" spans="1:25" ht="15.5" thickBot="1" x14ac:dyDescent="0.35">
      <c r="A4" s="188" t="s">
        <v>100</v>
      </c>
      <c r="B4" s="59">
        <f>'Other Chart Source'!B42</f>
        <v>3.9600000000000003E-2</v>
      </c>
      <c r="C4" s="60">
        <f>'Other Chart Source'!C42</f>
        <v>9.1800000000000007E-2</v>
      </c>
      <c r="D4" s="60">
        <f>'Other Chart Source'!D42</f>
        <v>0.1172</v>
      </c>
      <c r="E4" s="60">
        <f>'Other Chart Source'!E42</f>
        <v>0.1467</v>
      </c>
      <c r="F4" s="60">
        <f>'Other Chart Source'!F42</f>
        <v>0.1822</v>
      </c>
      <c r="G4" s="60">
        <f>'Other Chart Source'!G42</f>
        <v>0.19439999999999999</v>
      </c>
      <c r="H4" s="60">
        <f>'Other Chart Source'!H42</f>
        <v>0.2</v>
      </c>
      <c r="I4" s="60">
        <f>'Other Chart Source'!I42</f>
        <v>0.23730000000000001</v>
      </c>
      <c r="J4" s="60">
        <f>'Other Chart Source'!J42</f>
        <v>0.28649999999999998</v>
      </c>
      <c r="K4" s="60">
        <f>'Other Chart Source'!K42</f>
        <v>0.3165</v>
      </c>
      <c r="L4" s="60">
        <f>'Other Chart Source'!L42</f>
        <v>0.31900000000000001</v>
      </c>
      <c r="M4" s="60">
        <f>'Other Chart Source'!M42</f>
        <v>0.38350000000000001</v>
      </c>
      <c r="N4" s="60">
        <f>'Other Chart Source'!N42</f>
        <v>0.3836</v>
      </c>
      <c r="O4" s="60">
        <f>'Other Chart Source'!O42</f>
        <v>0.46150000000000002</v>
      </c>
      <c r="P4" s="60">
        <f>'Other Chart Source'!P42</f>
        <v>0.49459999999999998</v>
      </c>
      <c r="Q4" s="60">
        <f>'Other Chart Source'!Q42</f>
        <v>0.5</v>
      </c>
      <c r="R4" s="60">
        <f>'Other Chart Source'!R42</f>
        <v>0.52539999999999998</v>
      </c>
      <c r="S4" s="60">
        <f>'Other Chart Source'!S42</f>
        <v>0.52980000000000005</v>
      </c>
      <c r="T4" s="60">
        <f>'Other Chart Source'!T42</f>
        <v>0.5474</v>
      </c>
      <c r="U4" s="60">
        <f>'Other Chart Source'!U42</f>
        <v>0.55740000000000001</v>
      </c>
      <c r="V4" s="60">
        <f>'Other Chart Source'!V42</f>
        <v>0.58819999999999995</v>
      </c>
      <c r="W4" s="60">
        <f>'Other Chart Source'!W42</f>
        <v>0.71699999999999997</v>
      </c>
      <c r="X4" s="61">
        <v>0.28460207612456745</v>
      </c>
      <c r="Y4" s="62">
        <v>0.23430000000000001</v>
      </c>
    </row>
    <row r="5" spans="1:25" ht="409.5" customHeight="1" x14ac:dyDescent="0.3"/>
    <row r="6" spans="1:25" ht="274.5" customHeight="1" x14ac:dyDescent="0.3"/>
    <row r="7" spans="1:25" x14ac:dyDescent="0.3">
      <c r="A7" s="64" t="s">
        <v>298</v>
      </c>
    </row>
  </sheetData>
  <printOptions horizontalCentered="1"/>
  <pageMargins left="0.25" right="0.25" top="0.5" bottom="0.5" header="0.3" footer="0.3"/>
  <pageSetup scale="5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CA44A8C0450B4EBB59DEB3D2EAB856" ma:contentTypeVersion="12" ma:contentTypeDescription="Create a new document." ma:contentTypeScope="" ma:versionID="8dcbc85c0e4a3e0750b381f8e39695ab">
  <xsd:schema xmlns:xsd="http://www.w3.org/2001/XMLSchema" xmlns:xs="http://www.w3.org/2001/XMLSchema" xmlns:p="http://schemas.microsoft.com/office/2006/metadata/properties" xmlns:ns3="59b5326b-8e51-4463-9ab6-b4a9ab75b448" xmlns:ns4="d787cd04-ef22-41ad-a731-3af2466952be" targetNamespace="http://schemas.microsoft.com/office/2006/metadata/properties" ma:root="true" ma:fieldsID="aac8e3981a1e827131be145c171a2fd0" ns3:_="" ns4:_="">
    <xsd:import namespace="59b5326b-8e51-4463-9ab6-b4a9ab75b448"/>
    <xsd:import namespace="d787cd04-ef22-41ad-a731-3af2466952be"/>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5326b-8e51-4463-9ab6-b4a9ab75b4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87cd04-ef22-41ad-a731-3af2466952be"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2C28F7-25BF-40FE-8A83-5E4172ADC44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787cd04-ef22-41ad-a731-3af2466952be"/>
    <ds:schemaRef ds:uri="59b5326b-8e51-4463-9ab6-b4a9ab75b448"/>
    <ds:schemaRef ds:uri="http://www.w3.org/XML/1998/namespace"/>
    <ds:schemaRef ds:uri="http://purl.org/dc/dcmitype/"/>
  </ds:schemaRefs>
</ds:datastoreItem>
</file>

<file path=customXml/itemProps2.xml><?xml version="1.0" encoding="utf-8"?>
<ds:datastoreItem xmlns:ds="http://schemas.openxmlformats.org/officeDocument/2006/customXml" ds:itemID="{166CD109-49DD-49DF-B6EA-72008E2D0D11}">
  <ds:schemaRefs>
    <ds:schemaRef ds:uri="http://schemas.microsoft.com/sharepoint/v3/contenttype/forms"/>
  </ds:schemaRefs>
</ds:datastoreItem>
</file>

<file path=customXml/itemProps3.xml><?xml version="1.0" encoding="utf-8"?>
<ds:datastoreItem xmlns:ds="http://schemas.openxmlformats.org/officeDocument/2006/customXml" ds:itemID="{8C2BC9E8-721E-4FE8-B92A-C0E783B62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b5326b-8e51-4463-9ab6-b4a9ab75b448"/>
    <ds:schemaRef ds:uri="d787cd04-ef22-41ad-a731-3af246695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PY18</vt:lpstr>
      <vt:lpstr>Sheet1</vt:lpstr>
      <vt:lpstr>PY17</vt:lpstr>
      <vt:lpstr>Table of Contents</vt:lpstr>
      <vt:lpstr>Glossary</vt:lpstr>
      <vt:lpstr>Sheet2</vt:lpstr>
      <vt:lpstr>MSG Overview Dashboard</vt:lpstr>
      <vt:lpstr>PY18MSG for Combined Agencies</vt:lpstr>
      <vt:lpstr>PY18MSG for Blind Agencies</vt:lpstr>
      <vt:lpstr>PY18MSG for General Agencies</vt:lpstr>
      <vt:lpstr>Total PY18MSG in 2 Agency State</vt:lpstr>
      <vt:lpstr>Other Chart Source</vt:lpstr>
      <vt:lpstr>Sheet3</vt:lpstr>
      <vt:lpstr>Source - HIDE WHEN DONE</vt:lpstr>
      <vt:lpstr>MSG with Gains Details</vt:lpstr>
      <vt:lpstr>MSG with Gains Combined by Stat</vt:lpstr>
      <vt:lpstr>MSG Types of Education-Training</vt:lpstr>
      <vt:lpstr>Gains_Details</vt:lpstr>
      <vt:lpstr>Glossary</vt:lpstr>
      <vt:lpstr>MSG_Overview_Dashboard</vt:lpstr>
      <vt:lpstr>'MSG Overview Dashboard'!Print_Area</vt:lpstr>
      <vt:lpstr>'MSG Types of Education-Training'!Print_Area</vt:lpstr>
      <vt:lpstr>'MSG with Gains Details'!Print_Area</vt:lpstr>
      <vt:lpstr>'PY18MSG for Blind Agencies'!Print_Area</vt:lpstr>
      <vt:lpstr>'PY18MSG for Combined Agencies'!Print_Area</vt:lpstr>
      <vt:lpstr>'PY18MSG for General Agencies'!Print_Area</vt:lpstr>
      <vt:lpstr>'Total PY18MSG in 2 Agency State'!Print_Area</vt:lpstr>
      <vt:lpstr>Glossary!Print_Titles</vt:lpstr>
      <vt:lpstr>'MSG Overview Dashboard'!Print_Titles</vt:lpstr>
      <vt:lpstr>'MSG Types of Education-Training'!Print_Titles</vt:lpstr>
      <vt:lpstr>'MSG with Gains Details'!Print_Titles</vt:lpstr>
      <vt:lpstr>PY18_Blind_Agencies</vt:lpstr>
      <vt:lpstr>PY18_Combined_Agencies</vt:lpstr>
      <vt:lpstr>PY18_General_Agencies</vt:lpstr>
      <vt:lpstr>TitleRegion1_2_Agency_State..Y4</vt:lpstr>
      <vt:lpstr>TitleRegion1_Blind_Agencies..Y4</vt:lpstr>
      <vt:lpstr>TitleRegion1_Combined_Agencies..AF4</vt:lpstr>
      <vt:lpstr>TitleRegion1_Edu_Training..K81</vt:lpstr>
      <vt:lpstr>TitleRegion1_Gains_Details..S104</vt:lpstr>
      <vt:lpstr>TitleRegion1_General_Agencies..Y4</vt:lpstr>
      <vt:lpstr>TitleRegion1_Glossary..C30</vt:lpstr>
      <vt:lpstr>TitleRegion1_MSG_Overview..G23</vt:lpstr>
      <vt:lpstr>TitleRegion2_MSG_Overview..G29</vt:lpstr>
      <vt:lpstr>TitleRegion3_MSG_Overview..F35</vt:lpstr>
      <vt:lpstr>TitleRegion4_MSG_Overview..F41</vt:lpstr>
      <vt:lpstr>TitleRegion5_MSG_Overview..F47</vt:lpstr>
      <vt:lpstr>TitleRegion6_MSG_Overview..F53</vt:lpstr>
      <vt:lpstr>Total_PY18_2_Agency_State</vt:lpstr>
      <vt:lpstr>Types_Edu_Training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PY17-18 MSG Data with Dashboard</dc:title>
  <dc:creator>TWC</dc:creator>
  <cp:lastModifiedBy>Leonard,Adam</cp:lastModifiedBy>
  <cp:lastPrinted>2020-01-21T16:29:35Z</cp:lastPrinted>
  <dcterms:created xsi:type="dcterms:W3CDTF">2019-10-24T15:36:16Z</dcterms:created>
  <dcterms:modified xsi:type="dcterms:W3CDTF">2020-02-13T21:00:04Z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0x010100F4CA44A8C0450B4EBB59DEB3D2EAB856</vt:lpwstr>
  </property>
</Properties>
</file>